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40" tabRatio="875"/>
  </bookViews>
  <sheets>
    <sheet name="INF FINANCIAMIENTOS" sheetId="149" r:id="rId1"/>
    <sheet name="SERVICIOS PERSONALES" sheetId="176" r:id="rId2"/>
    <sheet name="FIPASAHEM" sheetId="151" r:id="rId3"/>
    <sheet name="INF OBRA T" sheetId="165" r:id="rId4"/>
    <sheet name="INF CONSTR PROC" sheetId="166" r:id="rId5"/>
    <sheet name="DEP OBRAS" sheetId="167" r:id="rId6"/>
    <sheet name="ORI-APLIC REC FED y EST" sheetId="177" r:id="rId7"/>
    <sheet name="CTAS BANCARIAS" sheetId="168" r:id="rId8"/>
    <sheet name="RETENCIONES R-33" sheetId="169" r:id="rId9"/>
    <sheet name="CONCIL INGRESOS" sheetId="170" r:id="rId10"/>
    <sheet name="CONCIL EGRESOS" sheetId="175" r:id="rId11"/>
    <sheet name="DEPREC" sheetId="173" r:id="rId12"/>
    <sheet name="ISR 2018" sheetId="179" r:id="rId13"/>
    <sheet name="ISR 2019" sheetId="180" r:id="rId14"/>
    <sheet name="REPORTE DE PLAZAS" sheetId="174" r:id="rId15"/>
    <sheet name="FEFOM" sheetId="178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51321" localSheetId="15">#REF!</definedName>
    <definedName name="_51321" localSheetId="12">#REF!</definedName>
    <definedName name="_51321" localSheetId="13">#REF!</definedName>
    <definedName name="_51321">#REF!</definedName>
    <definedName name="_963">#REF!</definedName>
    <definedName name="A" localSheetId="10">#REF!</definedName>
    <definedName name="A" localSheetId="7">#REF!</definedName>
    <definedName name="A" localSheetId="5">#REF!</definedName>
    <definedName name="A" localSheetId="11">#REF!</definedName>
    <definedName name="A" localSheetId="15">#REF!</definedName>
    <definedName name="A" localSheetId="4">#REF!</definedName>
    <definedName name="A" localSheetId="3">#REF!</definedName>
    <definedName name="A" localSheetId="12">#REF!</definedName>
    <definedName name="A" localSheetId="6">#REF!</definedName>
    <definedName name="A" localSheetId="14">#REF!</definedName>
    <definedName name="A" localSheetId="8">#REF!</definedName>
    <definedName name="A" localSheetId="1">#REF!</definedName>
    <definedName name="A">#REF!</definedName>
    <definedName name="_xlnm.Print_Area" localSheetId="9">'CONCIL INGRESOS'!$A$1:$F$68</definedName>
    <definedName name="_xlnm.Print_Area" localSheetId="7">'CTAS BANCARIAS'!$B$2:$I$37</definedName>
    <definedName name="_xlnm.Print_Area" localSheetId="11">DEPREC!$A$2:$G$66</definedName>
    <definedName name="_xlnm.Print_Area" localSheetId="15">FEFOM!$B$4:$W$58</definedName>
    <definedName name="_xlnm.Print_Area" localSheetId="2">FIPASAHEM!$A$1:$M$37</definedName>
    <definedName name="_xlnm.Print_Area" localSheetId="0">'INF FINANCIAMIENTOS'!$A$1:$R$54</definedName>
    <definedName name="_xlnm.Print_Area" localSheetId="3">'INF OBRA T'!$A$1:$J$66</definedName>
    <definedName name="_xlnm.Print_Area" localSheetId="12">'ISR 2018'!$B$1:$V$29</definedName>
    <definedName name="_xlnm.Print_Area" localSheetId="13">'ISR 2019'!$B$1:$V$35</definedName>
    <definedName name="_xlnm.Print_Area" localSheetId="6">'ORI-APLIC REC FED y EST'!$B$2:$U$41</definedName>
    <definedName name="_xlnm.Print_Area" localSheetId="14">'REPORTE DE PLAZAS'!$B$2:$O$44</definedName>
    <definedName name="_xlnm.Print_Area" localSheetId="8">'RETENCIONES R-33'!$A$1:$N$58</definedName>
    <definedName name="_xlnm.Print_Area" localSheetId="1">'SERVICIOS PERSONALES'!$B$2:$J$27</definedName>
    <definedName name="DDD" localSheetId="10">#REF!</definedName>
    <definedName name="DDD" localSheetId="7">#REF!</definedName>
    <definedName name="DDD" localSheetId="5">#REF!</definedName>
    <definedName name="DDD" localSheetId="11">#REF!</definedName>
    <definedName name="DDD" localSheetId="15">#REF!</definedName>
    <definedName name="DDD" localSheetId="4">#REF!</definedName>
    <definedName name="DDD" localSheetId="3">#REF!</definedName>
    <definedName name="DDD" localSheetId="12">#REF!</definedName>
    <definedName name="DDD" localSheetId="13">#REF!</definedName>
    <definedName name="DDD" localSheetId="6">#REF!</definedName>
    <definedName name="DDD" localSheetId="14">#REF!</definedName>
    <definedName name="DDD" localSheetId="8">#REF!</definedName>
    <definedName name="DDD" localSheetId="1">#REF!</definedName>
    <definedName name="DDD">#REF!</definedName>
    <definedName name="DDFD">[1]Tablas!#REF!</definedName>
    <definedName name="depreciacion" localSheetId="11">#REF!</definedName>
    <definedName name="depreciacion" localSheetId="15">#REF!</definedName>
    <definedName name="depreciacion" localSheetId="3">#REF!</definedName>
    <definedName name="depreciacion" localSheetId="12">#REF!</definedName>
    <definedName name="depreciacion" localSheetId="6">#REF!</definedName>
    <definedName name="depreciacion" localSheetId="14">#REF!</definedName>
    <definedName name="depreciacion" localSheetId="8">#REF!</definedName>
    <definedName name="depreciacion" localSheetId="1">#REF!</definedName>
    <definedName name="depreciacion">#REF!</definedName>
    <definedName name="DFG" localSheetId="11">[2]Tablas!#REF!</definedName>
    <definedName name="DFG" localSheetId="15">[1]Tablas!#REF!</definedName>
    <definedName name="DFG" localSheetId="3">[1]Tablas!#REF!</definedName>
    <definedName name="DFG" localSheetId="12">[1]Tablas!#REF!</definedName>
    <definedName name="DFG" localSheetId="6">[1]Tablas!#REF!</definedName>
    <definedName name="DFG" localSheetId="14">[1]Tablas!#REF!</definedName>
    <definedName name="DFG" localSheetId="8">[1]Tablas!#REF!</definedName>
    <definedName name="DFG" localSheetId="1">[1]Tablas!#REF!</definedName>
    <definedName name="DFG">[1]Tablas!#REF!</definedName>
    <definedName name="ESTADO" localSheetId="11">[3]Tablas!#REF!</definedName>
    <definedName name="ESTADO" localSheetId="15">[3]Tablas!#REF!</definedName>
    <definedName name="ESTADO" localSheetId="3">[3]Tablas!#REF!</definedName>
    <definedName name="ESTADO" localSheetId="12">[3]Tablas!#REF!</definedName>
    <definedName name="ESTADO" localSheetId="6">[3]Tablas!#REF!</definedName>
    <definedName name="ESTADO" localSheetId="14">[3]Tablas!#REF!</definedName>
    <definedName name="ESTADO" localSheetId="8">[3]Tablas!#REF!</definedName>
    <definedName name="ESTADO" localSheetId="1">[3]Tablas!#REF!</definedName>
    <definedName name="ESTADO">[3]Tablas!#REF!</definedName>
    <definedName name="eter" localSheetId="10">#REF!</definedName>
    <definedName name="eter" localSheetId="7">#REF!</definedName>
    <definedName name="eter" localSheetId="5">#REF!</definedName>
    <definedName name="eter" localSheetId="11">#REF!</definedName>
    <definedName name="eter" localSheetId="15">#REF!</definedName>
    <definedName name="eter" localSheetId="4">#REF!</definedName>
    <definedName name="eter" localSheetId="3">#REF!</definedName>
    <definedName name="eter" localSheetId="12">#REF!</definedName>
    <definedName name="eter" localSheetId="13">#REF!</definedName>
    <definedName name="eter" localSheetId="6">#REF!</definedName>
    <definedName name="eter" localSheetId="14">#REF!</definedName>
    <definedName name="eter" localSheetId="8">#REF!</definedName>
    <definedName name="eter" localSheetId="1">#REF!</definedName>
    <definedName name="eter">#REF!</definedName>
    <definedName name="EVHP" localSheetId="7">[1]Tablas!#REF!</definedName>
    <definedName name="EVHP" localSheetId="5">[1]Tablas!#REF!</definedName>
    <definedName name="EVHP" localSheetId="11">[2]Tablas!#REF!</definedName>
    <definedName name="EVHP" localSheetId="15">[1]Tablas!#REF!</definedName>
    <definedName name="EVHP" localSheetId="4">[1]Tablas!#REF!</definedName>
    <definedName name="EVHP" localSheetId="3">[1]Tablas!#REF!</definedName>
    <definedName name="EVHP" localSheetId="12">[1]Tablas!#REF!</definedName>
    <definedName name="EVHP" localSheetId="13">[1]Tablas!#REF!</definedName>
    <definedName name="EVHP" localSheetId="6">[1]Tablas!#REF!</definedName>
    <definedName name="EVHP" localSheetId="14">[1]Tablas!#REF!</definedName>
    <definedName name="EVHP" localSheetId="8">[1]Tablas!#REF!</definedName>
    <definedName name="EVHP" localSheetId="1">[1]Tablas!#REF!</definedName>
    <definedName name="EVHP">[1]Tablas!#REF!</definedName>
    <definedName name="EWW" localSheetId="11">[2]Tablas!#REF!</definedName>
    <definedName name="EWW" localSheetId="15">[1]Tablas!#REF!</definedName>
    <definedName name="EWW" localSheetId="3">[1]Tablas!#REF!</definedName>
    <definedName name="EWW" localSheetId="12">[1]Tablas!#REF!</definedName>
    <definedName name="EWW" localSheetId="6">[1]Tablas!#REF!</definedName>
    <definedName name="EWW" localSheetId="14">[1]Tablas!#REF!</definedName>
    <definedName name="EWW" localSheetId="8">[1]Tablas!#REF!</definedName>
    <definedName name="EWW" localSheetId="1">[1]Tablas!#REF!</definedName>
    <definedName name="EWW">[1]Tablas!#REF!</definedName>
    <definedName name="FEFOM_ESPECIAL">#REF!</definedName>
    <definedName name="FF" localSheetId="11">[2]Tablas!#REF!</definedName>
    <definedName name="FF" localSheetId="15">[1]Tablas!#REF!</definedName>
    <definedName name="FF" localSheetId="12">[1]Tablas!#REF!</definedName>
    <definedName name="FF" localSheetId="6">[1]Tablas!#REF!</definedName>
    <definedName name="FF" localSheetId="14">[1]Tablas!#REF!</definedName>
    <definedName name="FF" localSheetId="1">[1]Tablas!#REF!</definedName>
    <definedName name="FF">[1]Tablas!#REF!</definedName>
    <definedName name="FOR" localSheetId="10">#REF!</definedName>
    <definedName name="FOR" localSheetId="7">#REF!</definedName>
    <definedName name="FOR" localSheetId="5">#REF!</definedName>
    <definedName name="FOR" localSheetId="11">#REF!</definedName>
    <definedName name="FOR" localSheetId="15">#REF!</definedName>
    <definedName name="FOR" localSheetId="4">#REF!</definedName>
    <definedName name="FOR" localSheetId="3">#REF!</definedName>
    <definedName name="FOR" localSheetId="12">#REF!</definedName>
    <definedName name="FOR" localSheetId="13">#REF!</definedName>
    <definedName name="FOR" localSheetId="6">#REF!</definedName>
    <definedName name="FOR" localSheetId="14">#REF!</definedName>
    <definedName name="FOR" localSheetId="8">#REF!</definedName>
    <definedName name="FOR" localSheetId="1">#REF!</definedName>
    <definedName name="FOR">#REF!</definedName>
    <definedName name="FREDDFF">#REF!</definedName>
    <definedName name="G_159">#REF!</definedName>
    <definedName name="GAO">[1]Tablas!#REF!</definedName>
    <definedName name="GH" localSheetId="7">[1]Tablas!#REF!</definedName>
    <definedName name="GH" localSheetId="5">[1]Tablas!#REF!</definedName>
    <definedName name="GH" localSheetId="11">[2]Tablas!#REF!</definedName>
    <definedName name="GH" localSheetId="15">[1]Tablas!#REF!</definedName>
    <definedName name="GH" localSheetId="4">[1]Tablas!#REF!</definedName>
    <definedName name="GH" localSheetId="3">[1]Tablas!#REF!</definedName>
    <definedName name="GH" localSheetId="12">[1]Tablas!#REF!</definedName>
    <definedName name="GH" localSheetId="13">[1]Tablas!#REF!</definedName>
    <definedName name="GH" localSheetId="6">[1]Tablas!#REF!</definedName>
    <definedName name="GH" localSheetId="14">[1]Tablas!#REF!</definedName>
    <definedName name="GH" localSheetId="8">[1]Tablas!#REF!</definedName>
    <definedName name="GH" localSheetId="1">[1]Tablas!#REF!</definedName>
    <definedName name="GH">[1]Tablas!#REF!</definedName>
    <definedName name="ghfghfh">[1]Tablas!#REF!</definedName>
    <definedName name="HHH" localSheetId="11">[2]Tablas!#REF!</definedName>
    <definedName name="HHH" localSheetId="15">[1]Tablas!#REF!</definedName>
    <definedName name="HHH" localSheetId="12">[1]Tablas!#REF!</definedName>
    <definedName name="HHH" localSheetId="6">[1]Tablas!#REF!</definedName>
    <definedName name="HHH" localSheetId="14">[1]Tablas!#REF!</definedName>
    <definedName name="HHH" localSheetId="1">[1]Tablas!#REF!</definedName>
    <definedName name="HHH">[1]Tablas!#REF!</definedName>
    <definedName name="HHHGGG">#REF!</definedName>
    <definedName name="ingre" localSheetId="11">[4]EG13!#REF!</definedName>
    <definedName name="ingre" localSheetId="15">[4]EG13!#REF!</definedName>
    <definedName name="ingre" localSheetId="12">[4]EG13!#REF!</definedName>
    <definedName name="ingre" localSheetId="6">[4]EG13!#REF!</definedName>
    <definedName name="ingre" localSheetId="14">[4]EG13!#REF!</definedName>
    <definedName name="ingre" localSheetId="1">[4]EG13!#REF!</definedName>
    <definedName name="ingre">[4]EG13!#REF!</definedName>
    <definedName name="ISRA" localSheetId="9">[2]Tablas!#REF!</definedName>
    <definedName name="ISRA" localSheetId="11">[2]Tablas!#REF!</definedName>
    <definedName name="ISRA" localSheetId="15">[1]Tablas!#REF!</definedName>
    <definedName name="ISRA" localSheetId="12">[1]Tablas!#REF!</definedName>
    <definedName name="ISRA">[1]Tablas!#REF!</definedName>
    <definedName name="JKHKJHJ">[3]Tablas!#REF!</definedName>
    <definedName name="JKLJ" localSheetId="10">#REF!</definedName>
    <definedName name="JKLJ" localSheetId="7">#REF!</definedName>
    <definedName name="JKLJ" localSheetId="5">#REF!</definedName>
    <definedName name="JKLJ" localSheetId="11">#REF!</definedName>
    <definedName name="JKLJ" localSheetId="15">#REF!</definedName>
    <definedName name="JKLJ" localSheetId="4">#REF!</definedName>
    <definedName name="JKLJ" localSheetId="3">#REF!</definedName>
    <definedName name="JKLJ" localSheetId="12">#REF!</definedName>
    <definedName name="JKLJ" localSheetId="13">#REF!</definedName>
    <definedName name="JKLJ" localSheetId="6">#REF!</definedName>
    <definedName name="JKLJ" localSheetId="14">#REF!</definedName>
    <definedName name="JKLJ" localSheetId="8">#REF!</definedName>
    <definedName name="JKLJ" localSheetId="1">#REF!</definedName>
    <definedName name="JKLJ">#REF!</definedName>
    <definedName name="KJK" localSheetId="10">#REF!</definedName>
    <definedName name="KJK" localSheetId="5">#REF!</definedName>
    <definedName name="KJK" localSheetId="11">#REF!</definedName>
    <definedName name="KJK" localSheetId="15">#REF!</definedName>
    <definedName name="KJK" localSheetId="4">#REF!</definedName>
    <definedName name="KJK" localSheetId="3">#REF!</definedName>
    <definedName name="KJK" localSheetId="12">#REF!</definedName>
    <definedName name="KJK" localSheetId="6">#REF!</definedName>
    <definedName name="KJK" localSheetId="14">#REF!</definedName>
    <definedName name="KJK" localSheetId="8">#REF!</definedName>
    <definedName name="KJK" localSheetId="1">#REF!</definedName>
    <definedName name="KJK">#REF!</definedName>
    <definedName name="KJL" localSheetId="10">#REF!</definedName>
    <definedName name="KJL" localSheetId="5">#REF!</definedName>
    <definedName name="KJL" localSheetId="11">#REF!</definedName>
    <definedName name="KJL" localSheetId="15">#REF!</definedName>
    <definedName name="KJL" localSheetId="4">#REF!</definedName>
    <definedName name="KJL" localSheetId="3">#REF!</definedName>
    <definedName name="KJL" localSheetId="12">#REF!</definedName>
    <definedName name="KJL" localSheetId="6">#REF!</definedName>
    <definedName name="KJL" localSheetId="14">#REF!</definedName>
    <definedName name="KJL" localSheetId="8">#REF!</definedName>
    <definedName name="KJL" localSheetId="1">#REF!</definedName>
    <definedName name="KJL">#REF!</definedName>
    <definedName name="KO" localSheetId="10">[3]Tablas!#REF!</definedName>
    <definedName name="KO" localSheetId="5">[3]Tablas!#REF!</definedName>
    <definedName name="KO" localSheetId="11">[3]Tablas!#REF!</definedName>
    <definedName name="KO" localSheetId="15">[3]Tablas!#REF!</definedName>
    <definedName name="KO" localSheetId="4">[3]Tablas!#REF!</definedName>
    <definedName name="KO" localSheetId="3">[3]Tablas!#REF!</definedName>
    <definedName name="KO" localSheetId="12">[3]Tablas!#REF!</definedName>
    <definedName name="KO" localSheetId="6">[3]Tablas!#REF!</definedName>
    <definedName name="KO" localSheetId="14">[3]Tablas!#REF!</definedName>
    <definedName name="KO" localSheetId="8">[3]Tablas!#REF!</definedName>
    <definedName name="KO" localSheetId="1">[3]Tablas!#REF!</definedName>
    <definedName name="KO">[3]Tablas!#REF!</definedName>
    <definedName name="llll">#REF!</definedName>
    <definedName name="LOOLLLL" localSheetId="10">[1]Tablas!#REF!</definedName>
    <definedName name="LOOLLLL" localSheetId="5">[1]Tablas!#REF!</definedName>
    <definedName name="LOOLLLL" localSheetId="11">[5]Tablas!#REF!</definedName>
    <definedName name="LOOLLLL" localSheetId="15">[1]Tablas!#REF!</definedName>
    <definedName name="LOOLLLL" localSheetId="4">[1]Tablas!#REF!</definedName>
    <definedName name="LOOLLLL" localSheetId="3">[1]Tablas!#REF!</definedName>
    <definedName name="LOOLLLL" localSheetId="12">[1]Tablas!#REF!</definedName>
    <definedName name="LOOLLLL" localSheetId="6">[1]Tablas!#REF!</definedName>
    <definedName name="LOOLLLL" localSheetId="14">[1]Tablas!#REF!</definedName>
    <definedName name="LOOLLLL" localSheetId="8">[1]Tablas!#REF!</definedName>
    <definedName name="LOOLLLL" localSheetId="1">[1]Tablas!#REF!</definedName>
    <definedName name="LOOLLLL">[1]Tablas!#REF!</definedName>
    <definedName name="LOP" localSheetId="10">[1]Tablas!#REF!</definedName>
    <definedName name="LOP" localSheetId="5">[1]Tablas!#REF!</definedName>
    <definedName name="LOP" localSheetId="11">[5]Tablas!#REF!</definedName>
    <definedName name="LOP" localSheetId="15">[1]Tablas!#REF!</definedName>
    <definedName name="LOP" localSheetId="4">[1]Tablas!#REF!</definedName>
    <definedName name="LOP" localSheetId="3">[1]Tablas!#REF!</definedName>
    <definedName name="LOP" localSheetId="12">[1]Tablas!#REF!</definedName>
    <definedName name="LOP" localSheetId="6">[1]Tablas!#REF!</definedName>
    <definedName name="LOP" localSheetId="14">[1]Tablas!#REF!</definedName>
    <definedName name="LOP" localSheetId="8">[1]Tablas!#REF!</definedName>
    <definedName name="LOP" localSheetId="1">[1]Tablas!#REF!</definedName>
    <definedName name="LOP">[1]Tablas!#REF!</definedName>
    <definedName name="M" localSheetId="10">[1]Tablas!#REF!</definedName>
    <definedName name="M" localSheetId="5">[1]Tablas!#REF!</definedName>
    <definedName name="M" localSheetId="11">[2]Tablas!#REF!</definedName>
    <definedName name="M" localSheetId="15">[1]Tablas!#REF!</definedName>
    <definedName name="M" localSheetId="4">[1]Tablas!#REF!</definedName>
    <definedName name="M" localSheetId="3">[1]Tablas!#REF!</definedName>
    <definedName name="M" localSheetId="12">[1]Tablas!#REF!</definedName>
    <definedName name="M" localSheetId="6">[1]Tablas!#REF!</definedName>
    <definedName name="M" localSheetId="14">[1]Tablas!#REF!</definedName>
    <definedName name="M" localSheetId="8">[1]Tablas!#REF!</definedName>
    <definedName name="M" localSheetId="1">[1]Tablas!#REF!</definedName>
    <definedName name="M">[1]Tablas!#REF!</definedName>
    <definedName name="M_123">#REF!</definedName>
    <definedName name="M_321">[3]Tablas!#REF!</definedName>
    <definedName name="NM" localSheetId="11">[2]Tablas!#REF!</definedName>
    <definedName name="NM" localSheetId="15">[1]Tablas!#REF!</definedName>
    <definedName name="NM" localSheetId="12">[1]Tablas!#REF!</definedName>
    <definedName name="NM">[1]Tablas!#REF!</definedName>
    <definedName name="OBSE" localSheetId="10">#REF!</definedName>
    <definedName name="OBSE" localSheetId="7">#REF!</definedName>
    <definedName name="OBSE" localSheetId="5">#REF!</definedName>
    <definedName name="OBSE" localSheetId="11">#REF!</definedName>
    <definedName name="OBSE" localSheetId="15">#REF!</definedName>
    <definedName name="OBSE" localSheetId="4">#REF!</definedName>
    <definedName name="OBSE" localSheetId="3">#REF!</definedName>
    <definedName name="OBSE" localSheetId="12">#REF!</definedName>
    <definedName name="OBSE" localSheetId="13">#REF!</definedName>
    <definedName name="OBSE" localSheetId="6">#REF!</definedName>
    <definedName name="OBSE" localSheetId="14">#REF!</definedName>
    <definedName name="OBSE" localSheetId="8">#REF!</definedName>
    <definedName name="OBSE" localSheetId="1">#REF!</definedName>
    <definedName name="OBSE">#REF!</definedName>
    <definedName name="OBSERV" localSheetId="10">#REF!</definedName>
    <definedName name="OBSERV" localSheetId="5">#REF!</definedName>
    <definedName name="OBSERV" localSheetId="11">#REF!</definedName>
    <definedName name="OBSERV" localSheetId="15">#REF!</definedName>
    <definedName name="OBSERV" localSheetId="4">#REF!</definedName>
    <definedName name="OBSERV" localSheetId="3">#REF!</definedName>
    <definedName name="OBSERV" localSheetId="12">#REF!</definedName>
    <definedName name="OBSERV" localSheetId="6">#REF!</definedName>
    <definedName name="OBSERV" localSheetId="14">#REF!</definedName>
    <definedName name="OBSERV" localSheetId="8">#REF!</definedName>
    <definedName name="OBSERV" localSheetId="1">#REF!</definedName>
    <definedName name="OBSERV">#REF!</definedName>
    <definedName name="OBSERVACION" localSheetId="10">#REF!</definedName>
    <definedName name="OBSERVACION" localSheetId="5">#REF!</definedName>
    <definedName name="OBSERVACION" localSheetId="11">#REF!</definedName>
    <definedName name="OBSERVACION" localSheetId="15">#REF!</definedName>
    <definedName name="OBSERVACION" localSheetId="4">#REF!</definedName>
    <definedName name="OBSERVACION" localSheetId="3">#REF!</definedName>
    <definedName name="OBSERVACION" localSheetId="12">#REF!</definedName>
    <definedName name="OBSERVACION" localSheetId="6">#REF!</definedName>
    <definedName name="OBSERVACION" localSheetId="14">#REF!</definedName>
    <definedName name="OBSERVACION" localSheetId="8">#REF!</definedName>
    <definedName name="OBSERVACION" localSheetId="1">#REF!</definedName>
    <definedName name="OBSERVACION">#REF!</definedName>
    <definedName name="PROP" localSheetId="10">[1]Tablas!#REF!</definedName>
    <definedName name="PROP" localSheetId="9">[2]Tablas!#REF!</definedName>
    <definedName name="PROP" localSheetId="5">[1]Tablas!#REF!</definedName>
    <definedName name="PROP" localSheetId="11">[2]Tablas!#REF!</definedName>
    <definedName name="PROP" localSheetId="15">[1]Tablas!#REF!</definedName>
    <definedName name="PROP" localSheetId="4">[1]Tablas!#REF!</definedName>
    <definedName name="PROP" localSheetId="3">[1]Tablas!#REF!</definedName>
    <definedName name="PROP" localSheetId="12">[1]Tablas!#REF!</definedName>
    <definedName name="PROP" localSheetId="6">[1]Tablas!#REF!</definedName>
    <definedName name="PROP" localSheetId="14">[1]Tablas!#REF!</definedName>
    <definedName name="PROP" localSheetId="8">[1]Tablas!#REF!</definedName>
    <definedName name="PROP" localSheetId="1">[1]Tablas!#REF!</definedName>
    <definedName name="PROP">[1]Tablas!#REF!</definedName>
    <definedName name="RD" localSheetId="10">[2]Tablas!#REF!</definedName>
    <definedName name="RD" localSheetId="5">[2]Tablas!#REF!</definedName>
    <definedName name="RD" localSheetId="15">[2]Tablas!#REF!</definedName>
    <definedName name="RD" localSheetId="4">[2]Tablas!#REF!</definedName>
    <definedName name="RD" localSheetId="3">[2]Tablas!#REF!</definedName>
    <definedName name="RD" localSheetId="12">[2]Tablas!#REF!</definedName>
    <definedName name="RD" localSheetId="6">[2]Tablas!#REF!</definedName>
    <definedName name="RD" localSheetId="14">[2]Tablas!#REF!</definedName>
    <definedName name="RD" localSheetId="8">[2]Tablas!#REF!</definedName>
    <definedName name="RD" localSheetId="1">[2]Tablas!#REF!</definedName>
    <definedName name="RD">[2]Tablas!#REF!</definedName>
    <definedName name="RECOM" localSheetId="10">#REF!</definedName>
    <definedName name="RECOM" localSheetId="7">#REF!</definedName>
    <definedName name="RECOM" localSheetId="5">#REF!</definedName>
    <definedName name="RECOM" localSheetId="11">#REF!</definedName>
    <definedName name="RECOM" localSheetId="15">#REF!</definedName>
    <definedName name="RECOM" localSheetId="4">#REF!</definedName>
    <definedName name="RECOM" localSheetId="3">#REF!</definedName>
    <definedName name="RECOM" localSheetId="12">#REF!</definedName>
    <definedName name="RECOM" localSheetId="13">#REF!</definedName>
    <definedName name="RECOM" localSheetId="6">#REF!</definedName>
    <definedName name="RECOM" localSheetId="14">#REF!</definedName>
    <definedName name="RECOM" localSheetId="8">#REF!</definedName>
    <definedName name="RECOM" localSheetId="1">#REF!</definedName>
    <definedName name="RECOM">#REF!</definedName>
    <definedName name="recom1">#REF!</definedName>
    <definedName name="RECOMENDA" localSheetId="10">#REF!</definedName>
    <definedName name="RECOMENDA" localSheetId="5">#REF!</definedName>
    <definedName name="RECOMENDA" localSheetId="11">#REF!</definedName>
    <definedName name="RECOMENDA" localSheetId="15">#REF!</definedName>
    <definedName name="RECOMENDA" localSheetId="4">#REF!</definedName>
    <definedName name="RECOMENDA" localSheetId="3">#REF!</definedName>
    <definedName name="RECOMENDA" localSheetId="12">#REF!</definedName>
    <definedName name="RECOMENDA" localSheetId="6">#REF!</definedName>
    <definedName name="RECOMENDA" localSheetId="14">#REF!</definedName>
    <definedName name="RECOMENDA" localSheetId="8">#REF!</definedName>
    <definedName name="RECOMENDA" localSheetId="1">#REF!</definedName>
    <definedName name="RECOMENDA">#REF!</definedName>
    <definedName name="RYTY" localSheetId="10">#REF!</definedName>
    <definedName name="RYTY" localSheetId="5">#REF!</definedName>
    <definedName name="RYTY" localSheetId="11">#REF!</definedName>
    <definedName name="RYTY" localSheetId="15">#REF!</definedName>
    <definedName name="RYTY" localSheetId="4">#REF!</definedName>
    <definedName name="RYTY" localSheetId="3">#REF!</definedName>
    <definedName name="RYTY" localSheetId="12">#REF!</definedName>
    <definedName name="RYTY" localSheetId="6">#REF!</definedName>
    <definedName name="RYTY" localSheetId="14">#REF!</definedName>
    <definedName name="RYTY" localSheetId="8">#REF!</definedName>
    <definedName name="RYTY" localSheetId="1">#REF!</definedName>
    <definedName name="RYTY">#REF!</definedName>
    <definedName name="SUBA" localSheetId="10">[1]Tablas!#REF!</definedName>
    <definedName name="SUBA" localSheetId="9">[2]Tablas!#REF!</definedName>
    <definedName name="SUBA" localSheetId="5">[1]Tablas!#REF!</definedName>
    <definedName name="SUBA" localSheetId="11">[2]Tablas!#REF!</definedName>
    <definedName name="SUBA" localSheetId="15">[1]Tablas!#REF!</definedName>
    <definedName name="SUBA" localSheetId="4">[1]Tablas!#REF!</definedName>
    <definedName name="SUBA" localSheetId="3">[1]Tablas!#REF!</definedName>
    <definedName name="SUBA" localSheetId="12">[1]Tablas!#REF!</definedName>
    <definedName name="SUBA" localSheetId="6">[1]Tablas!#REF!</definedName>
    <definedName name="SUBA" localSheetId="14">[1]Tablas!#REF!</definedName>
    <definedName name="SUBA" localSheetId="8">[1]Tablas!#REF!</definedName>
    <definedName name="SUBA" localSheetId="1">[1]Tablas!#REF!</definedName>
    <definedName name="SUBA">[1]Tablas!#REF!</definedName>
    <definedName name="SUBA1">[1]Tablas!#REF!</definedName>
    <definedName name="suba2" localSheetId="10">[3]Tablas!#REF!</definedName>
    <definedName name="suba2" localSheetId="5">[3]Tablas!#REF!</definedName>
    <definedName name="suba2" localSheetId="15">[3]Tablas!#REF!</definedName>
    <definedName name="suba2" localSheetId="4">[3]Tablas!#REF!</definedName>
    <definedName name="suba2" localSheetId="3">[3]Tablas!#REF!</definedName>
    <definedName name="suba2" localSheetId="12">[3]Tablas!#REF!</definedName>
    <definedName name="suba2" localSheetId="6">[3]Tablas!#REF!</definedName>
    <definedName name="suba2" localSheetId="14">[3]Tablas!#REF!</definedName>
    <definedName name="suba2" localSheetId="8">[3]Tablas!#REF!</definedName>
    <definedName name="suba2" localSheetId="1">[3]Tablas!#REF!</definedName>
    <definedName name="suba2">[3]Tablas!#REF!</definedName>
    <definedName name="TRY" localSheetId="10">[1]Tablas!#REF!</definedName>
    <definedName name="TRY" localSheetId="5">[1]Tablas!#REF!</definedName>
    <definedName name="TRY" localSheetId="11">[2]Tablas!#REF!</definedName>
    <definedName name="TRY" localSheetId="15">[1]Tablas!#REF!</definedName>
    <definedName name="TRY" localSheetId="4">[1]Tablas!#REF!</definedName>
    <definedName name="TRY" localSheetId="3">[1]Tablas!#REF!</definedName>
    <definedName name="TRY" localSheetId="12">[1]Tablas!#REF!</definedName>
    <definedName name="TRY" localSheetId="6">[1]Tablas!#REF!</definedName>
    <definedName name="TRY" localSheetId="14">[1]Tablas!#REF!</definedName>
    <definedName name="TRY" localSheetId="8">[1]Tablas!#REF!</definedName>
    <definedName name="TRY" localSheetId="1">[1]Tablas!#REF!</definedName>
    <definedName name="TRY">[1]Tablas!#REF!</definedName>
    <definedName name="USMO" localSheetId="10">#REF!</definedName>
    <definedName name="USMO" localSheetId="9">#REF!</definedName>
    <definedName name="USMO" localSheetId="7">#REF!</definedName>
    <definedName name="USMO" localSheetId="5">#REF!</definedName>
    <definedName name="USMO" localSheetId="11">#REF!</definedName>
    <definedName name="USMO" localSheetId="15">#REF!</definedName>
    <definedName name="USMO" localSheetId="4">#REF!</definedName>
    <definedName name="USMO" localSheetId="3">#REF!</definedName>
    <definedName name="USMO" localSheetId="12">#REF!</definedName>
    <definedName name="USMO" localSheetId="13">#REF!</definedName>
    <definedName name="USMO" localSheetId="6">#REF!</definedName>
    <definedName name="USMO" localSheetId="14">#REF!</definedName>
    <definedName name="USMO" localSheetId="8">#REF!</definedName>
    <definedName name="USMO" localSheetId="1">#REF!</definedName>
    <definedName name="USMO">#REF!</definedName>
    <definedName name="ws" localSheetId="10">#REF!</definedName>
    <definedName name="ws" localSheetId="5">#REF!</definedName>
    <definedName name="ws" localSheetId="11">#REF!</definedName>
    <definedName name="ws" localSheetId="15">#REF!</definedName>
    <definedName name="ws" localSheetId="4">#REF!</definedName>
    <definedName name="ws" localSheetId="3">#REF!</definedName>
    <definedName name="ws" localSheetId="12">#REF!</definedName>
    <definedName name="ws" localSheetId="6">#REF!</definedName>
    <definedName name="ws" localSheetId="14">#REF!</definedName>
    <definedName name="ws" localSheetId="8">#REF!</definedName>
    <definedName name="ws" localSheetId="1">#REF!</definedName>
    <definedName name="ws">#REF!</definedName>
    <definedName name="x" localSheetId="10">#REF!</definedName>
    <definedName name="x" localSheetId="9">#REF!</definedName>
    <definedName name="x" localSheetId="5">#REF!</definedName>
    <definedName name="x" localSheetId="11">#REF!</definedName>
    <definedName name="x" localSheetId="15">#REF!</definedName>
    <definedName name="x" localSheetId="4">#REF!</definedName>
    <definedName name="x" localSheetId="3">#REF!</definedName>
    <definedName name="x" localSheetId="12">#REF!</definedName>
    <definedName name="x" localSheetId="6">#REF!</definedName>
    <definedName name="x" localSheetId="14">#REF!</definedName>
    <definedName name="x" localSheetId="8">#REF!</definedName>
    <definedName name="x" localSheetId="1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U21" i="180" l="1"/>
  <c r="S21" i="180"/>
  <c r="R21" i="180"/>
  <c r="Q21" i="180"/>
  <c r="O21" i="180"/>
  <c r="N21" i="180"/>
  <c r="M21" i="180"/>
  <c r="L21" i="180"/>
  <c r="K21" i="180"/>
  <c r="J21" i="180"/>
  <c r="H21" i="180"/>
  <c r="G21" i="180"/>
  <c r="F21" i="180"/>
  <c r="E21" i="180"/>
  <c r="D21" i="180"/>
  <c r="P19" i="180"/>
  <c r="V19" i="180" s="1"/>
  <c r="P18" i="180"/>
  <c r="V18" i="180" s="1"/>
  <c r="P17" i="180"/>
  <c r="V17" i="180" s="1"/>
  <c r="P16" i="180"/>
  <c r="V16" i="180" s="1"/>
  <c r="P15" i="180"/>
  <c r="V15" i="180" s="1"/>
  <c r="P14" i="180"/>
  <c r="V14" i="180" s="1"/>
  <c r="P13" i="180"/>
  <c r="V13" i="180" s="1"/>
  <c r="P12" i="180"/>
  <c r="V12" i="180" s="1"/>
  <c r="P11" i="180"/>
  <c r="V11" i="180" s="1"/>
  <c r="P10" i="180"/>
  <c r="V10" i="180" s="1"/>
  <c r="P9" i="180"/>
  <c r="V9" i="180" s="1"/>
  <c r="P8" i="180"/>
  <c r="P21" i="180" s="1"/>
  <c r="U21" i="179"/>
  <c r="S21" i="179"/>
  <c r="R21" i="179"/>
  <c r="Q21" i="179"/>
  <c r="P21" i="179"/>
  <c r="O21" i="179"/>
  <c r="N21" i="179"/>
  <c r="M21" i="179"/>
  <c r="L21" i="179"/>
  <c r="K21" i="179"/>
  <c r="J21" i="179"/>
  <c r="H21" i="179"/>
  <c r="G21" i="179"/>
  <c r="F21" i="179"/>
  <c r="E21" i="179"/>
  <c r="D21" i="179"/>
  <c r="V19" i="179"/>
  <c r="P19" i="179"/>
  <c r="P18" i="179"/>
  <c r="V18" i="179" s="1"/>
  <c r="V17" i="179"/>
  <c r="P17" i="179"/>
  <c r="P16" i="179"/>
  <c r="V16" i="179" s="1"/>
  <c r="V15" i="179"/>
  <c r="P15" i="179"/>
  <c r="P14" i="179"/>
  <c r="V14" i="179" s="1"/>
  <c r="V13" i="179"/>
  <c r="P13" i="179"/>
  <c r="P12" i="179"/>
  <c r="V12" i="179" s="1"/>
  <c r="V11" i="179"/>
  <c r="P11" i="179"/>
  <c r="P10" i="179"/>
  <c r="V10" i="179" s="1"/>
  <c r="V9" i="179"/>
  <c r="P9" i="179"/>
  <c r="P8" i="179"/>
  <c r="V8" i="179" s="1"/>
  <c r="V21" i="179" s="1"/>
  <c r="V8" i="180" l="1"/>
  <c r="V21" i="180" s="1"/>
  <c r="V48" i="178" l="1"/>
  <c r="S48" i="178"/>
  <c r="R48" i="178"/>
  <c r="O48" i="178"/>
  <c r="N48" i="178"/>
  <c r="K48" i="178"/>
  <c r="J48" i="178"/>
  <c r="G48" i="178"/>
  <c r="F48" i="178"/>
  <c r="C48" i="178"/>
  <c r="B48" i="178"/>
  <c r="V46" i="178"/>
  <c r="U46" i="178"/>
  <c r="T46" i="178"/>
  <c r="T48" i="178" s="1"/>
  <c r="S46" i="178"/>
  <c r="R46" i="178"/>
  <c r="Q46" i="178"/>
  <c r="P46" i="178"/>
  <c r="P48" i="178" s="1"/>
  <c r="O46" i="178"/>
  <c r="N46" i="178"/>
  <c r="M46" i="178"/>
  <c r="L46" i="178"/>
  <c r="L48" i="178" s="1"/>
  <c r="K46" i="178"/>
  <c r="J46" i="178"/>
  <c r="I46" i="178"/>
  <c r="H46" i="178"/>
  <c r="H48" i="178" s="1"/>
  <c r="G46" i="178"/>
  <c r="F46" i="178"/>
  <c r="E46" i="178"/>
  <c r="D46" i="178"/>
  <c r="D48" i="178" s="1"/>
  <c r="C46" i="178"/>
  <c r="B46" i="178"/>
  <c r="W45" i="178"/>
  <c r="W38" i="178"/>
  <c r="W46" i="178" s="1"/>
  <c r="V38" i="178"/>
  <c r="V34" i="178"/>
  <c r="U34" i="178"/>
  <c r="U48" i="178" s="1"/>
  <c r="T34" i="178"/>
  <c r="S34" i="178"/>
  <c r="R34" i="178"/>
  <c r="Q34" i="178"/>
  <c r="Q48" i="178" s="1"/>
  <c r="P34" i="178"/>
  <c r="O34" i="178"/>
  <c r="N34" i="178"/>
  <c r="M34" i="178"/>
  <c r="M48" i="178" s="1"/>
  <c r="L34" i="178"/>
  <c r="K34" i="178"/>
  <c r="J34" i="178"/>
  <c r="I34" i="178"/>
  <c r="I48" i="178" s="1"/>
  <c r="H34" i="178"/>
  <c r="G34" i="178"/>
  <c r="F34" i="178"/>
  <c r="E34" i="178"/>
  <c r="E48" i="178" s="1"/>
  <c r="D34" i="178"/>
  <c r="C34" i="178"/>
  <c r="B34" i="178"/>
  <c r="W18" i="178"/>
  <c r="W34" i="178" s="1"/>
  <c r="W48" i="178" s="1"/>
  <c r="U29" i="177" l="1"/>
  <c r="P29" i="177"/>
  <c r="O29" i="177"/>
  <c r="N29" i="177"/>
  <c r="M29" i="177"/>
  <c r="L29" i="177"/>
  <c r="K29" i="177"/>
  <c r="J29" i="177"/>
  <c r="I29" i="177"/>
  <c r="Q29" i="177" s="1"/>
  <c r="H29" i="177"/>
  <c r="D29" i="177"/>
  <c r="Q27" i="177"/>
  <c r="F27" i="177"/>
  <c r="S27" i="177" s="1"/>
  <c r="S26" i="177"/>
  <c r="Q26" i="177"/>
  <c r="F26" i="177"/>
  <c r="Q25" i="177"/>
  <c r="M25" i="177"/>
  <c r="J25" i="177"/>
  <c r="E25" i="177"/>
  <c r="E29" i="177" s="1"/>
  <c r="D25" i="177"/>
  <c r="U21" i="177"/>
  <c r="P21" i="177"/>
  <c r="O21" i="177"/>
  <c r="N21" i="177"/>
  <c r="M21" i="177"/>
  <c r="K21" i="177"/>
  <c r="I21" i="177"/>
  <c r="H21" i="177"/>
  <c r="D21" i="177"/>
  <c r="Q20" i="177"/>
  <c r="F20" i="177"/>
  <c r="S20" i="177" s="1"/>
  <c r="Q19" i="177"/>
  <c r="E19" i="177"/>
  <c r="F19" i="177" s="1"/>
  <c r="S19" i="177" s="1"/>
  <c r="S18" i="177"/>
  <c r="Q18" i="177"/>
  <c r="F18" i="177"/>
  <c r="Q17" i="177"/>
  <c r="S17" i="177" s="1"/>
  <c r="F17" i="177"/>
  <c r="Q16" i="177"/>
  <c r="F16" i="177"/>
  <c r="S16" i="177" s="1"/>
  <c r="E16" i="177"/>
  <c r="D16" i="177"/>
  <c r="Q15" i="177"/>
  <c r="S15" i="177" s="1"/>
  <c r="F15" i="177"/>
  <c r="Q14" i="177"/>
  <c r="F14" i="177"/>
  <c r="S14" i="177" s="1"/>
  <c r="L13" i="177"/>
  <c r="L21" i="177" s="1"/>
  <c r="J13" i="177"/>
  <c r="Q13" i="177" s="1"/>
  <c r="I13" i="177"/>
  <c r="D13" i="177"/>
  <c r="F13" i="177" s="1"/>
  <c r="S12" i="177"/>
  <c r="Q12" i="177"/>
  <c r="F12" i="177"/>
  <c r="Q11" i="177"/>
  <c r="S11" i="177" s="1"/>
  <c r="F11" i="177"/>
  <c r="Q10" i="177"/>
  <c r="F10" i="177"/>
  <c r="S13" i="177" l="1"/>
  <c r="F21" i="177"/>
  <c r="E21" i="177"/>
  <c r="J21" i="177"/>
  <c r="Q21" i="177" s="1"/>
  <c r="F25" i="177"/>
  <c r="S10" i="177"/>
  <c r="S21" i="177" s="1"/>
  <c r="F29" i="177" l="1"/>
  <c r="S29" i="177" s="1"/>
  <c r="S25" i="177"/>
  <c r="H16" i="176" l="1"/>
  <c r="G16" i="176"/>
  <c r="E16" i="176"/>
  <c r="D16" i="176"/>
  <c r="I14" i="176"/>
  <c r="F14" i="176"/>
  <c r="I13" i="176"/>
  <c r="F13" i="176"/>
  <c r="I11" i="176"/>
  <c r="F11" i="176"/>
  <c r="F16" i="176" s="1"/>
  <c r="I10" i="176"/>
  <c r="I16" i="176" s="1"/>
  <c r="F10" i="176"/>
  <c r="E35" i="175" l="1"/>
  <c r="E44" i="175" s="1"/>
  <c r="E12" i="175"/>
  <c r="O16" i="174" l="1"/>
  <c r="N16" i="174"/>
  <c r="M16" i="174"/>
  <c r="L16" i="174"/>
  <c r="K16" i="174"/>
  <c r="J16" i="174"/>
  <c r="I16" i="174"/>
  <c r="H16" i="174"/>
  <c r="G16" i="174"/>
  <c r="F16" i="174"/>
  <c r="E16" i="174"/>
  <c r="D16" i="174"/>
  <c r="D33" i="149" l="1"/>
  <c r="E33" i="170" l="1"/>
  <c r="E50" i="170" s="1"/>
  <c r="J24" i="169"/>
  <c r="I24" i="169"/>
  <c r="H24" i="169"/>
  <c r="G24" i="169"/>
  <c r="K23" i="169"/>
  <c r="K22" i="169"/>
  <c r="K21" i="169"/>
  <c r="K20" i="169"/>
  <c r="K19" i="169"/>
  <c r="K18" i="169"/>
  <c r="K17" i="169"/>
  <c r="K16" i="169"/>
  <c r="K15" i="169"/>
  <c r="K14" i="169"/>
  <c r="K13" i="169"/>
  <c r="K12" i="169"/>
  <c r="K24" i="169" s="1"/>
  <c r="K11" i="169"/>
  <c r="K10" i="169"/>
  <c r="G35" i="167" l="1"/>
  <c r="N302" i="166" l="1"/>
  <c r="J44" i="165" l="1"/>
  <c r="J15" i="151" l="1"/>
  <c r="G15" i="151"/>
  <c r="F15" i="151"/>
  <c r="K9" i="151"/>
  <c r="K15" i="151" s="1"/>
  <c r="O19" i="149" l="1"/>
  <c r="O22" i="149" s="1"/>
  <c r="N19" i="149"/>
  <c r="N22" i="149" s="1"/>
  <c r="M19" i="149"/>
  <c r="M22" i="149" s="1"/>
  <c r="L19" i="149"/>
  <c r="L22" i="149" s="1"/>
  <c r="K19" i="149"/>
  <c r="K22" i="149" s="1"/>
  <c r="J19" i="149"/>
  <c r="J22" i="149" s="1"/>
  <c r="I19" i="149"/>
  <c r="I22" i="149" s="1"/>
  <c r="H19" i="149"/>
  <c r="H22" i="149" s="1"/>
  <c r="G19" i="149"/>
  <c r="G22" i="149" s="1"/>
  <c r="F19" i="149"/>
  <c r="F22" i="149" s="1"/>
  <c r="E19" i="149"/>
  <c r="E22" i="149" s="1"/>
  <c r="D19" i="149"/>
  <c r="D22" i="149" s="1"/>
</calcChain>
</file>

<file path=xl/sharedStrings.xml><?xml version="1.0" encoding="utf-8"?>
<sst xmlns="http://schemas.openxmlformats.org/spreadsheetml/2006/main" count="2477" uniqueCount="1543">
  <si>
    <t>Nombre de la Cuenta (3)</t>
  </si>
  <si>
    <t>Edificios no Habitacionales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</si>
  <si>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</si>
  <si>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</si>
  <si>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</si>
  <si>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</si>
  <si>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</si>
  <si>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</si>
  <si>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</si>
  <si>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</si>
  <si>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"Bajo protesta de decir verdad declaramos que los Estados Financieros y sus notas, son razonablemente correctos y son responsabilidad del emisor"</t>
  </si>
  <si>
    <t>Participaciones y Aportaciones</t>
  </si>
  <si>
    <t xml:space="preserve"> </t>
  </si>
  <si>
    <t>Importe</t>
  </si>
  <si>
    <t xml:space="preserve">ACTIVO </t>
  </si>
  <si>
    <t>Deuda Pública</t>
  </si>
  <si>
    <t>Corto Plazo</t>
  </si>
  <si>
    <t>Largo Plazo</t>
  </si>
  <si>
    <t>Ingresos</t>
  </si>
  <si>
    <t>Programa de Acciones para el Desarrollo (PAD)</t>
  </si>
  <si>
    <t>Fondo Estatal de Fortalecimiento Municipal (FEFOM)</t>
  </si>
  <si>
    <t>A</t>
  </si>
  <si>
    <t>Bienes Inmuebles</t>
  </si>
  <si>
    <t>Inversiones Financieras y Otras Provisiones</t>
  </si>
  <si>
    <t>Clave</t>
  </si>
  <si>
    <t>Concepto</t>
  </si>
  <si>
    <t>OBRA</t>
  </si>
  <si>
    <t>Físico %</t>
  </si>
  <si>
    <t>Financiero %</t>
  </si>
  <si>
    <t>Fondo para la Infraestructura Social Municipal  y de las Demarcaciones Territoriales del Distrito Federal (FISMDF)</t>
  </si>
  <si>
    <t>Fondo de Aportaciones para el Fortalecimiento de los Municipios y de las Demarcaciones Territoriales del  Distrito Federal (FORTAMUNDF)</t>
  </si>
  <si>
    <t xml:space="preserve">Materiales y Suministros </t>
  </si>
  <si>
    <r>
      <t xml:space="preserve">Datos de la Cuenta Bancaria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(4)</t>
    </r>
  </si>
  <si>
    <t>Institución Bancaria</t>
  </si>
  <si>
    <t>Número de Cuenta</t>
  </si>
  <si>
    <t>Conciliación entre los Ingresos Presupuestarios y Contables</t>
  </si>
  <si>
    <t>(Pesos)</t>
  </si>
  <si>
    <t>Conciliación entre los Egresos Presupuestarios y los Gastos Contables</t>
  </si>
  <si>
    <r>
      <t>3.- Más Gastos Contables no Presupuestarios</t>
    </r>
    <r>
      <rPr>
        <sz val="9"/>
        <rFont val="Arial"/>
        <family val="2"/>
      </rPr>
      <t>(5)</t>
    </r>
  </si>
  <si>
    <r>
      <t xml:space="preserve">4.-Total de Gasto Contable (4=1-2+3) </t>
    </r>
    <r>
      <rPr>
        <sz val="9"/>
        <rFont val="Arial"/>
        <family val="2"/>
      </rPr>
      <t>(6)</t>
    </r>
  </si>
  <si>
    <t xml:space="preserve">   Mobiliario y Equipo de Oficina</t>
  </si>
  <si>
    <t xml:space="preserve">   Equipo de Cómputo y Accesorios</t>
  </si>
  <si>
    <t xml:space="preserve"> Retenciones Realizadas por la Secretaria de Finanzas</t>
  </si>
  <si>
    <t>Total (15)</t>
  </si>
  <si>
    <t xml:space="preserve">* El saldo de la cuenta por cobrar al organismo de agua corresponde a los adeudos que tiene el  ODAS con el  municipio por concepto de agua  </t>
  </si>
  <si>
    <t>Subsidio a los Municipios y Demarcaciones Territoriales del Distrito Federal y Entidades Federativas que ejerzan de manera directa o coordinada la función de Seguridad Pública (FORTASEG)</t>
  </si>
  <si>
    <t>Fondo de Aportaciones para la Seguridad Pública (FASP)</t>
  </si>
  <si>
    <t>Fondo para el Fortalecimiento de la Infraestructura Estatal y Municipal</t>
  </si>
  <si>
    <t>Programa Hábitat</t>
  </si>
  <si>
    <t>Programa de Empleo Temporal (PET)</t>
  </si>
  <si>
    <t xml:space="preserve">Recursos para el Rescate de Espacios Públicos </t>
  </si>
  <si>
    <t>Importe 
Recaudado</t>
  </si>
  <si>
    <t>Intereses
Generados</t>
  </si>
  <si>
    <t>Primer bimestre</t>
  </si>
  <si>
    <t>Segundo bimestre</t>
  </si>
  <si>
    <t>Tercer bimestre</t>
  </si>
  <si>
    <t>Cuarto bimestre</t>
  </si>
  <si>
    <t>Quinto bimestre</t>
  </si>
  <si>
    <t>Sexto bimestre</t>
  </si>
  <si>
    <t>Entidad Municipal:</t>
  </si>
  <si>
    <t xml:space="preserve">Entidad Municipal: </t>
  </si>
  <si>
    <r>
      <t xml:space="preserve">Periodos </t>
    </r>
    <r>
      <rPr>
        <sz val="9"/>
        <rFont val="Arial"/>
        <family val="2"/>
      </rPr>
      <t>(3)</t>
    </r>
  </si>
  <si>
    <t>TOTAL</t>
  </si>
  <si>
    <t>Concepto (3)</t>
  </si>
  <si>
    <t>I. Gasto No Etiquetado</t>
  </si>
  <si>
    <t>Personal Administrativo y de Servicio Público</t>
  </si>
  <si>
    <t>Personal Administrativo de Servicios de Salud</t>
  </si>
  <si>
    <t>II. Gasto Etiquetado</t>
  </si>
  <si>
    <r>
      <t xml:space="preserve">Cuenta Contable donde se registra
la provisión del pasivo del pago al Fideicomiso
</t>
    </r>
    <r>
      <rPr>
        <b/>
        <sz val="7"/>
        <rFont val="Arial"/>
        <family val="2"/>
      </rPr>
      <t>(En su caso)</t>
    </r>
  </si>
  <si>
    <t>Cuenta Contable donde se registra
el gasto del pago al Fideicomiso</t>
  </si>
  <si>
    <t>NOTA: Agregar el expediente digitalizado  de los pagos bimestrales realizados en el banco y que incluya poliza de egresos y las cedulas de cálculo</t>
  </si>
  <si>
    <r>
      <t xml:space="preserve">1.- Total de Egresos Presupuestarios </t>
    </r>
    <r>
      <rPr>
        <sz val="9"/>
        <rFont val="Arial"/>
        <family val="2"/>
      </rPr>
      <t>(3)</t>
    </r>
  </si>
  <si>
    <r>
      <t>2.- Menos Egresos Presupuestarios no Contables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(4)</t>
    </r>
  </si>
  <si>
    <t>2.1 Materias Primas y Materiales de Producción y Comercialización</t>
  </si>
  <si>
    <t>2.2 Materiales y Suministros</t>
  </si>
  <si>
    <t xml:space="preserve">2.3 Mobiliario y Equipo de Administración </t>
  </si>
  <si>
    <t>2.4 Mobiliario y Equipo Educacional y Recreativo</t>
  </si>
  <si>
    <t>2.5 Equipo e Instrumental Médico y de Laboratorio</t>
  </si>
  <si>
    <t>2.6 Vehículos y Equipo de Transporte</t>
  </si>
  <si>
    <t>2.7 Equipo de Defensa y Seguridad</t>
  </si>
  <si>
    <t>2.8 Maquinaria, Otros Equipos y Herramientas</t>
  </si>
  <si>
    <t>2.9 Activos Biológicos</t>
  </si>
  <si>
    <t>2.10 Bienes Inmuebles</t>
  </si>
  <si>
    <t>2.11 Activos Intangibles</t>
  </si>
  <si>
    <t>2.12 Obra Pública en Bienes de Dominio Público</t>
  </si>
  <si>
    <t>2.13 Obra Pública en Bienes Propios</t>
  </si>
  <si>
    <t>2.14 Acciones y Participaciones de Capital</t>
  </si>
  <si>
    <t>2.15 Compra de Títulos y Valores</t>
  </si>
  <si>
    <t>2.16 Concesión de Prestamos</t>
  </si>
  <si>
    <t>2.17 Inversiones en Fideicomisos, Mandatos y Otros Análogos</t>
  </si>
  <si>
    <t>2.18 Provisiones para Contingencias y Otras Erogaciones Especiales</t>
  </si>
  <si>
    <t>2.19 Amortización de la Deuda Pública</t>
  </si>
  <si>
    <t>2.20 Adeudos de Ejercicios Fiscales Anteriores (ADEFAS)</t>
  </si>
  <si>
    <t>2.21 Otros Egresos Presupuestarios no Contables</t>
  </si>
  <si>
    <t>3.1 Estimaciones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</si>
  <si>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</si>
  <si>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</si>
  <si>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</si>
  <si>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</si>
  <si>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</si>
  <si>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Presupuestarios</t>
  </si>
  <si>
    <r>
      <t xml:space="preserve">% Depreciación (5)  </t>
    </r>
    <r>
      <rPr>
        <sz val="8"/>
        <rFont val="Arial"/>
        <family val="2"/>
      </rPr>
      <t xml:space="preserve"> </t>
    </r>
  </si>
  <si>
    <t>Importe (4)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</si>
  <si>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</si>
  <si>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</si>
  <si>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</si>
  <si>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</si>
  <si>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</si>
  <si>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</si>
  <si>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</si>
  <si>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</si>
  <si>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</si>
  <si>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</si>
  <si>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</si>
  <si>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</si>
  <si>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Cuenta Pública 2019</t>
  </si>
  <si>
    <t>Cuenta Pública 2019       
Aportaciones de Mejoras por Servicios Ambientales (FIPASAHEM) 
(pesos)</t>
  </si>
  <si>
    <t>Cuenta Pública 2019
Informe Anual de Obras Terminadas
 (Pesos)</t>
  </si>
  <si>
    <t>Cuenta Pública 2019
Informe Anual de Construcciones en Proceso
 (Pesos)</t>
  </si>
  <si>
    <t>Recursos Federales 2019 (3)</t>
  </si>
  <si>
    <t>Cuenta Pública 2019
Relación de Cuentas Bancarias Productivas 
(Pesos)</t>
  </si>
  <si>
    <t>Cuenta Pública 2019
Retenciones de los Recursos FORTAMUNDF 
 (Pesos)</t>
  </si>
  <si>
    <t xml:space="preserve"> Ingreso Recaudado  (FORTAMUNDF 2019) 
(3)</t>
  </si>
  <si>
    <t>Cuenta Pública 2019
Retenciones del Impuesto Sobre la Renta por Salarios, Honorarios y Arrendamiento</t>
  </si>
  <si>
    <t>Cuenta Pública 2019
Informe de Depuración de Construcciones en Proceso de 2018 y Ejercicios Anteriores
 (Pesos)</t>
  </si>
  <si>
    <t>Cuenta Pública 2019       
Información de Financiamientos
(Pesos)</t>
  </si>
  <si>
    <r>
      <t xml:space="preserve">Concepto </t>
    </r>
    <r>
      <rPr>
        <sz val="9"/>
        <rFont val="Arial"/>
        <family val="2"/>
      </rPr>
      <t>(2)</t>
    </r>
  </si>
  <si>
    <t>Instituciones Financieras</t>
  </si>
  <si>
    <t>Financiamientos De Ejercicios Anteriores (3)</t>
  </si>
  <si>
    <t>Financiamientos Adquiridos Durante El Ejercicio 2019 (4)</t>
  </si>
  <si>
    <t>Nombre de la Institución Financiera</t>
  </si>
  <si>
    <t>Monto Contratado (a)</t>
  </si>
  <si>
    <r>
      <t>Fecha de Inicio (</t>
    </r>
    <r>
      <rPr>
        <sz val="10"/>
        <color theme="1"/>
        <rFont val="Arial"/>
        <family val="2"/>
      </rPr>
      <t>b)</t>
    </r>
  </si>
  <si>
    <t>Plazo (c)</t>
  </si>
  <si>
    <t>Tasa de Interés (d)</t>
  </si>
  <si>
    <t>Fecha de Vencimiento (e)</t>
  </si>
  <si>
    <t>Fuente o Garantía de Pago (f)</t>
  </si>
  <si>
    <t>Saldo al 31 de Diciembre de 2018 (g)</t>
  </si>
  <si>
    <t>Disposiciones durante el ejercicio 2019 (h)</t>
  </si>
  <si>
    <t>Total de Financiamiento alcanzado a 2019</t>
  </si>
  <si>
    <t>Pago de Intereses del ejercicio 2019 (i)</t>
  </si>
  <si>
    <t>Amortizaciones al Capital del ejercicio 2019 (j)</t>
  </si>
  <si>
    <t>Saldo al 31 de Diciembre de 2019</t>
  </si>
  <si>
    <t>Cuenta Contable de registro del Financiamiento (k)</t>
  </si>
  <si>
    <t>Destino de Financiamiento (l)</t>
  </si>
  <si>
    <t>CUENTA PUBLICA 2019</t>
  </si>
  <si>
    <t>Fondo Estatal de Fortalecimiento Minicipal (FEFOM)</t>
  </si>
  <si>
    <t>APLICACIÓN DE LOS RECURSOS FEFOM NO ETIQUETADOS (4)</t>
  </si>
  <si>
    <t>Aplicación por capitulo del Gasto</t>
  </si>
  <si>
    <t>Importe destinado al pago de pasivos</t>
  </si>
  <si>
    <t>Retención por Penalizacion por Incumplimiento de los compromisos de mejora financiera
(11)</t>
  </si>
  <si>
    <t>Aplicación de la Penalización (12)</t>
  </si>
  <si>
    <t>Retención del  2%  por Supervisión de Obra</t>
  </si>
  <si>
    <t>Total aplicación del FEFOM</t>
  </si>
  <si>
    <t>Ingreso Recaudado
(6)</t>
  </si>
  <si>
    <t>Intereses  Generados</t>
  </si>
  <si>
    <t>Total de Ingresos FEFOM</t>
  </si>
  <si>
    <t>1000
(9)</t>
  </si>
  <si>
    <t>2000
(9)</t>
  </si>
  <si>
    <t>3000
(9)</t>
  </si>
  <si>
    <t>4000
(9)</t>
  </si>
  <si>
    <t>5000
(8)</t>
  </si>
  <si>
    <t>6000
(9)</t>
  </si>
  <si>
    <t>9000
(9)</t>
  </si>
  <si>
    <t>SHCP</t>
  </si>
  <si>
    <t>ISSEMYM</t>
  </si>
  <si>
    <t>CAEM</t>
  </si>
  <si>
    <t>CFE</t>
  </si>
  <si>
    <t>GEM</t>
  </si>
  <si>
    <t>Prepago de los Costos Colaterales de Financiamiento
(13)</t>
  </si>
  <si>
    <t>Retenido al Contratista
(14)</t>
  </si>
  <si>
    <t>Pagado al GEM
(15)</t>
  </si>
  <si>
    <t>Retenido pendiente de pago
(16)</t>
  </si>
  <si>
    <t>APLICACIÓN DE LOS RECURSOS FEFOM ETIQUETADOS (5)</t>
  </si>
  <si>
    <t>Totales(18)</t>
  </si>
  <si>
    <r>
      <t xml:space="preserve">Cuenta Contable del Registro de la Obligación
 </t>
    </r>
    <r>
      <rPr>
        <sz val="9"/>
        <rFont val="Arial"/>
        <family val="2"/>
      </rPr>
      <t>(4)</t>
    </r>
  </si>
  <si>
    <r>
      <t>Ingreso recaudado por  Derechos de Suministro de Agua Potable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(5)</t>
    </r>
  </si>
  <si>
    <r>
      <t xml:space="preserve">3.5% Sobre el Ingreso recaudado por  Derechos de Suministro de Agua Potable </t>
    </r>
    <r>
      <rPr>
        <sz val="9"/>
        <rFont val="Arial"/>
        <family val="2"/>
      </rPr>
      <t xml:space="preserve">(6)  </t>
    </r>
    <r>
      <rPr>
        <b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((5) </t>
    </r>
  </si>
  <si>
    <r>
      <t xml:space="preserve">
Pago</t>
    </r>
    <r>
      <rPr>
        <sz val="9"/>
        <rFont val="Arial"/>
        <family val="2"/>
      </rPr>
      <t>(7)</t>
    </r>
  </si>
  <si>
    <r>
      <t>Diferencia</t>
    </r>
    <r>
      <rPr>
        <sz val="9"/>
        <rFont val="Arial"/>
        <family val="2"/>
      </rPr>
      <t xml:space="preserve"> (8)                          (6-7)</t>
    </r>
  </si>
  <si>
    <r>
      <t xml:space="preserve">Nota Aclaratoria en caso de diferencias
</t>
    </r>
    <r>
      <rPr>
        <sz val="9"/>
        <rFont val="Arial"/>
        <family val="2"/>
      </rPr>
      <t>(9)</t>
    </r>
  </si>
  <si>
    <t>Póliza de Registro</t>
  </si>
  <si>
    <t xml:space="preserve">Fecha de Pago </t>
  </si>
  <si>
    <t xml:space="preserve">Importe pagado </t>
  </si>
  <si>
    <r>
      <t xml:space="preserve">Total Anual </t>
    </r>
    <r>
      <rPr>
        <sz val="8"/>
        <color theme="1"/>
        <rFont val="Arial"/>
        <family val="2"/>
      </rPr>
      <t>(10)</t>
    </r>
  </si>
  <si>
    <t>Presupuesto Aprobado (4)</t>
  </si>
  <si>
    <t>Presupuesto Modificado (5)</t>
  </si>
  <si>
    <t>Observaciones (6)</t>
  </si>
  <si>
    <t>Variación</t>
  </si>
  <si>
    <t>Total Anual (7)</t>
  </si>
  <si>
    <r>
      <t xml:space="preserve">Cuenta Pública 2019
Origen y Aplicación de Recursos Federales y Estatales
</t>
    </r>
    <r>
      <rPr>
        <sz val="16"/>
        <rFont val="Arial"/>
        <family val="2"/>
      </rPr>
      <t xml:space="preserve"> (Pesos)</t>
    </r>
  </si>
  <si>
    <r>
      <t xml:space="preserve">Ingreso Recaudado 
del ejercicio 2019 </t>
    </r>
    <r>
      <rPr>
        <sz val="16"/>
        <rFont val="Arial"/>
        <family val="2"/>
      </rPr>
      <t>(4)</t>
    </r>
  </si>
  <si>
    <r>
      <t xml:space="preserve">Egreso Pagado de los recursos del ejercicio 2019 </t>
    </r>
    <r>
      <rPr>
        <sz val="16"/>
        <rFont val="Arial"/>
        <family val="2"/>
      </rPr>
      <t>(5)</t>
    </r>
  </si>
  <si>
    <r>
      <t xml:space="preserve">Total
Ingreso Recaudado 
</t>
    </r>
    <r>
      <rPr>
        <b/>
        <sz val="5"/>
        <rFont val="Arial"/>
        <family val="2"/>
      </rPr>
      <t xml:space="preserve">
</t>
    </r>
    <r>
      <rPr>
        <b/>
        <sz val="12"/>
        <rFont val="Arial"/>
        <family val="2"/>
      </rPr>
      <t xml:space="preserve">menos
</t>
    </r>
    <r>
      <rPr>
        <b/>
        <sz val="5"/>
        <rFont val="Arial"/>
        <family val="2"/>
      </rPr>
      <t xml:space="preserve">
</t>
    </r>
    <r>
      <rPr>
        <b/>
        <sz val="12"/>
        <rFont val="Arial"/>
        <family val="2"/>
      </rPr>
      <t xml:space="preserve">Total
Egreso Pagado
(6) 
</t>
    </r>
    <r>
      <rPr>
        <sz val="12"/>
        <rFont val="Arial"/>
        <family val="2"/>
      </rPr>
      <t>(A-B)</t>
    </r>
  </si>
  <si>
    <t>Importe  devengado al
31 de diciembre 2019 del remanente del recurso
(7)</t>
  </si>
  <si>
    <t>Total
(A)</t>
  </si>
  <si>
    <t>Total
(B)</t>
  </si>
  <si>
    <r>
      <t xml:space="preserve">Otros Recursos Federales
 </t>
    </r>
    <r>
      <rPr>
        <b/>
        <sz val="12"/>
        <rFont val="Arial"/>
        <family val="2"/>
      </rPr>
      <t>(Agregar filas necesarias para describir el concepto de cada uno)</t>
    </r>
  </si>
  <si>
    <r>
      <t xml:space="preserve">Total Recursos Federales </t>
    </r>
    <r>
      <rPr>
        <sz val="13"/>
        <rFont val="Arial"/>
        <family val="2"/>
      </rPr>
      <t>(8)</t>
    </r>
  </si>
  <si>
    <t>Recursos Estatales 2019 (9)</t>
  </si>
  <si>
    <r>
      <t xml:space="preserve">Otros Recursos Estatales 
</t>
    </r>
    <r>
      <rPr>
        <b/>
        <sz val="12"/>
        <rFont val="Arial"/>
        <family val="2"/>
      </rPr>
      <t>(Agregar filas necesarias para describir el concepto de cada uno)</t>
    </r>
  </si>
  <si>
    <t>Total Recursos Estatales (10)</t>
  </si>
  <si>
    <r>
      <t xml:space="preserve">NOTA 1: </t>
    </r>
    <r>
      <rPr>
        <sz val="12"/>
        <rFont val="Arial"/>
        <family val="2"/>
      </rPr>
      <t>Deberá registrar el total de recursos federales y estatales registrados en el Estado Analítico del Ingreso, anexando la digitalización de la Gaceta del Gobierno, Diario Oficial de la Federación y/o los oficios de asignación o autorización de recursos.</t>
    </r>
  </si>
  <si>
    <r>
      <rPr>
        <b/>
        <sz val="12"/>
        <rFont val="Arial"/>
        <family val="2"/>
      </rPr>
      <t xml:space="preserve">NOTA 2: </t>
    </r>
    <r>
      <rPr>
        <sz val="12"/>
        <rFont val="Arial"/>
        <family val="2"/>
      </rPr>
      <t xml:space="preserve">El Total del egreso pagado no podrá exceder el total del ingreso recaudado del mismo recurso. </t>
    </r>
  </si>
  <si>
    <r>
      <t>NOTA 3:</t>
    </r>
    <r>
      <rPr>
        <sz val="12"/>
        <rFont val="Arial"/>
        <family val="2"/>
      </rPr>
      <t xml:space="preserve"> Deberá anexar la digitalización de los documentos contables y papeles de trabajo donde se soporta el monto registrado por cada capítulo y total del egreso pagado de cada recurso.</t>
    </r>
  </si>
  <si>
    <t xml:space="preserve">Inversión 
Pública </t>
  </si>
  <si>
    <t xml:space="preserve">Bienes Muebles, Inmuebles e Intangibles </t>
  </si>
  <si>
    <t xml:space="preserve">Transferencias, Asignaciones, Subsidios y   Otras Ayudas </t>
  </si>
  <si>
    <t xml:space="preserve">Servicios Generales </t>
  </si>
  <si>
    <t xml:space="preserve">Servicios Personales </t>
  </si>
  <si>
    <t>Fondo, Programa o Convenio (3)</t>
  </si>
  <si>
    <t xml:space="preserve">Cuenta Contable </t>
  </si>
  <si>
    <t>Saldo al 31 de 
diciembre 2019 de la Cuenta Contable</t>
  </si>
  <si>
    <t>Saldo al 31 de 
diciembre 2019 del Estado de Cuenta Bancario</t>
  </si>
  <si>
    <t xml:space="preserve">Intereses reintegrados </t>
  </si>
  <si>
    <t>TESORERO MUNICIPAL</t>
  </si>
  <si>
    <r>
      <t xml:space="preserve">Cuenta Pública 2019
Depreciación
</t>
    </r>
    <r>
      <rPr>
        <sz val="12"/>
        <rFont val="Arial"/>
        <family val="2"/>
      </rPr>
      <t xml:space="preserve"> (Pesos)</t>
    </r>
  </si>
  <si>
    <t>Depreciación 
Anual (6)</t>
  </si>
  <si>
    <t>Depreciación 
Acumulada (7)</t>
  </si>
  <si>
    <t>Cuenta Pública 2019       
Servicios Personales (Remuneraciones al Personal Administrativo 2018 y 2019 
(Pesos)</t>
  </si>
  <si>
    <t>Mes</t>
  </si>
  <si>
    <r>
      <t xml:space="preserve">ISR 
Retenido por Salarios </t>
    </r>
    <r>
      <rPr>
        <sz val="8"/>
        <color theme="1"/>
        <rFont val="Arial"/>
        <family val="2"/>
      </rPr>
      <t>(3)</t>
    </r>
    <r>
      <rPr>
        <sz val="11"/>
        <color theme="1"/>
        <rFont val="Arial"/>
        <family val="2"/>
      </rPr>
      <t xml:space="preserve">
(A)</t>
    </r>
  </si>
  <si>
    <r>
      <t xml:space="preserve">ISR 
Retenido por Honorarios  </t>
    </r>
    <r>
      <rPr>
        <sz val="8"/>
        <color theme="1"/>
        <rFont val="Arial"/>
        <family val="2"/>
      </rPr>
      <t>(4)</t>
    </r>
    <r>
      <rPr>
        <sz val="11"/>
        <color theme="1"/>
        <rFont val="Arial"/>
        <family val="2"/>
      </rPr>
      <t xml:space="preserve">
(B)</t>
    </r>
  </si>
  <si>
    <r>
      <t xml:space="preserve">ISR por pago a cuenta de Terceros o Retenciones por Arrendamiento de Inmuebles </t>
    </r>
    <r>
      <rPr>
        <sz val="8"/>
        <color theme="1"/>
        <rFont val="Arial"/>
        <family val="2"/>
      </rPr>
      <t xml:space="preserve">(5)
</t>
    </r>
    <r>
      <rPr>
        <sz val="11"/>
        <color theme="1"/>
        <rFont val="Arial"/>
        <family val="2"/>
      </rPr>
      <t xml:space="preserve"> (D)</t>
    </r>
  </si>
  <si>
    <r>
      <t xml:space="preserve">ISR Retenido por algún otro concepto </t>
    </r>
    <r>
      <rPr>
        <sz val="8"/>
        <color theme="1"/>
        <rFont val="Arial"/>
        <family val="2"/>
      </rPr>
      <t>(6)</t>
    </r>
    <r>
      <rPr>
        <sz val="11"/>
        <color theme="1"/>
        <rFont val="Arial"/>
        <family val="2"/>
      </rPr>
      <t xml:space="preserve">
 (D)</t>
    </r>
  </si>
  <si>
    <r>
      <t xml:space="preserve">Actualizaciones y Recargos </t>
    </r>
    <r>
      <rPr>
        <sz val="8"/>
        <color theme="1"/>
        <rFont val="Arial"/>
        <family val="2"/>
      </rPr>
      <t>(7)</t>
    </r>
    <r>
      <rPr>
        <sz val="11"/>
        <color theme="1"/>
        <rFont val="Arial"/>
        <family val="2"/>
      </rPr>
      <t xml:space="preserve">
(E)</t>
    </r>
  </si>
  <si>
    <r>
      <t xml:space="preserve">Subsidio al empleo </t>
    </r>
    <r>
      <rPr>
        <sz val="8"/>
        <color theme="1"/>
        <rFont val="Arial"/>
        <family val="2"/>
      </rPr>
      <t>(8)</t>
    </r>
    <r>
      <rPr>
        <sz val="11"/>
        <color theme="1"/>
        <rFont val="Arial"/>
        <family val="2"/>
      </rPr>
      <t xml:space="preserve"> (F)</t>
    </r>
  </si>
  <si>
    <r>
      <t xml:space="preserve">ISR 
por pagar </t>
    </r>
    <r>
      <rPr>
        <sz val="8"/>
        <color theme="1"/>
        <rFont val="Arial"/>
        <family val="2"/>
      </rPr>
      <t>(9)</t>
    </r>
    <r>
      <rPr>
        <sz val="11"/>
        <color theme="1"/>
        <rFont val="Arial"/>
        <family val="2"/>
      </rPr>
      <t xml:space="preserve">
G=(A+B+C+D+E-F)</t>
    </r>
  </si>
  <si>
    <r>
      <t xml:space="preserve">Pagos realizados de acuerdo a expediente </t>
    </r>
    <r>
      <rPr>
        <sz val="8"/>
        <color theme="1"/>
        <rFont val="Arial"/>
        <family val="2"/>
      </rPr>
      <t>(10)</t>
    </r>
    <r>
      <rPr>
        <sz val="11"/>
        <color theme="1"/>
        <rFont val="Arial"/>
        <family val="2"/>
      </rPr>
      <t xml:space="preserve">
(H)</t>
    </r>
  </si>
  <si>
    <r>
      <t xml:space="preserve">Fecha de pago </t>
    </r>
    <r>
      <rPr>
        <sz val="8"/>
        <color theme="1"/>
        <rFont val="Arial"/>
        <family val="2"/>
      </rPr>
      <t>(11)</t>
    </r>
  </si>
  <si>
    <r>
      <t xml:space="preserve">Remanente por pagar </t>
    </r>
    <r>
      <rPr>
        <sz val="8"/>
        <color theme="1"/>
        <rFont val="Arial"/>
        <family val="2"/>
      </rPr>
      <t>(12)</t>
    </r>
    <r>
      <rPr>
        <sz val="11"/>
        <color theme="1"/>
        <rFont val="Arial"/>
        <family val="2"/>
      </rPr>
      <t xml:space="preserve">
 E=(G-H)</t>
    </r>
  </si>
  <si>
    <r>
      <t xml:space="preserve">Cuenta Contable </t>
    </r>
    <r>
      <rPr>
        <sz val="8"/>
        <color theme="1"/>
        <rFont val="Arial"/>
        <family val="2"/>
      </rPr>
      <t>(13)</t>
    </r>
  </si>
  <si>
    <r>
      <t xml:space="preserve">Saldo de la Cuenta de pasivo </t>
    </r>
    <r>
      <rPr>
        <sz val="8"/>
        <color theme="1"/>
        <rFont val="Arial"/>
        <family val="2"/>
      </rPr>
      <t>(14)</t>
    </r>
  </si>
  <si>
    <t>Cuenta Pública 2019       
Reporte de plazas ocupadas por Remuneraciones al Trabajo Personal
(Número de trabajadores)</t>
  </si>
  <si>
    <r>
      <t xml:space="preserve">Clasificación, Categoría o Dependencia de Empleados </t>
    </r>
    <r>
      <rPr>
        <sz val="9"/>
        <rFont val="Arial"/>
        <family val="2"/>
      </rPr>
      <t>(3)</t>
    </r>
  </si>
  <si>
    <t>Reporte de plazas ocupadas por Remuneraciones al Trabajo Personal</t>
  </si>
  <si>
    <r>
      <t xml:space="preserve">MES (4)
</t>
    </r>
    <r>
      <rPr>
        <b/>
        <sz val="10"/>
        <rFont val="Arial"/>
        <family val="2"/>
      </rPr>
      <t>(Número de trabajadores)</t>
    </r>
  </si>
  <si>
    <t>Personal Operativo</t>
  </si>
  <si>
    <t>Personal Administrativo</t>
  </si>
  <si>
    <t>Personal Eventual o por contrato</t>
  </si>
  <si>
    <t>Total de Trabajadores que prestaron servicios durante el mes (5)</t>
  </si>
  <si>
    <t xml:space="preserve"> Al   31  de  Diciembre  de 2019</t>
  </si>
  <si>
    <t>BANOBRAS, S.N.C.</t>
  </si>
  <si>
    <t>TIIE más Margen Aplicable</t>
  </si>
  <si>
    <t>300 Meses</t>
  </si>
  <si>
    <t>Participaciones Federales(R-28) y FEFOM</t>
  </si>
  <si>
    <t>Refinanciamiento y Programa de Inversión Municipal</t>
  </si>
  <si>
    <t>Septiembre 2038</t>
  </si>
  <si>
    <r>
      <t>Entidad Municipal:  TLALNEPANTLA DE BAZ,  092</t>
    </r>
    <r>
      <rPr>
        <sz val="8"/>
        <rFont val="Arial"/>
        <family val="2"/>
      </rPr>
      <t xml:space="preserve"> (1)</t>
    </r>
  </si>
  <si>
    <r>
      <t xml:space="preserve"> Del 01 de Enero al 31 de Diciembre de 2019</t>
    </r>
    <r>
      <rPr>
        <sz val="8"/>
        <rFont val="Arial"/>
        <family val="2"/>
      </rPr>
      <t xml:space="preserve"> (2)</t>
    </r>
  </si>
  <si>
    <t xml:space="preserve"> Tlalnepantla de Baz, 092</t>
  </si>
  <si>
    <t xml:space="preserve">Al  31  de  Diciembre  de 2019 </t>
  </si>
  <si>
    <t xml:space="preserve">Cuenta de Registro
 </t>
  </si>
  <si>
    <t xml:space="preserve">Identificación de la Obra 
</t>
  </si>
  <si>
    <r>
      <t xml:space="preserve">Ubicación de la Obra </t>
    </r>
    <r>
      <rPr>
        <sz val="5"/>
        <rFont val="Arial"/>
        <family val="2"/>
      </rPr>
      <t xml:space="preserve"> </t>
    </r>
  </si>
  <si>
    <t xml:space="preserve">Fecha de Inicio </t>
  </si>
  <si>
    <t xml:space="preserve">Fecha de Término </t>
  </si>
  <si>
    <t>Tipo de Ejecución</t>
  </si>
  <si>
    <t xml:space="preserve">Fuente de Financiamiento </t>
  </si>
  <si>
    <t>1235-09-472</t>
  </si>
  <si>
    <t xml:space="preserve">TLAL-DGOP-PIM-IR-040-12 REPAVIMENTACION CON CONCRETO ASFALTICO DE LA CALLE LAUREL, TRAMO DE PIRUL A LA AV. DR.
ARZOBISPO M. PEREZ GIL UBICADA EN LA COL. LOS REYES IXTACALA </t>
  </si>
  <si>
    <t>LOS REYES IXTACALA</t>
  </si>
  <si>
    <t>C</t>
  </si>
  <si>
    <t>PIM 12</t>
  </si>
  <si>
    <t>1235-09-478</t>
  </si>
  <si>
    <t xml:space="preserve">TLAL-DGOP-PIM-AD-082-12 REPAVIMENTACION CON CONCRETO ASFALTICO CALLE VIVEROS DE
RETIRO, DE CDA. V. DE OLIVAR DEL CONDE UBICADA EN LA COL.  VIVEROS DE LA LOMA </t>
  </si>
  <si>
    <t>VIVEROS DE LA LOMA</t>
  </si>
  <si>
    <t>1235-09-482</t>
  </si>
  <si>
    <t>TLAL-DGOP-FEFOM-IR-004-12 REPAVIMENTACION CON CONCRETO ASFALTICO DE LA CALLE PLANTA XIA Y PRIVADA, TRAMO DE LA CALLE VIVEROS UMAN (INFIERNILLO) A PLANTA EXCAME, UBICADA EN EL FRACC. ELECTRA</t>
  </si>
  <si>
    <t>ELECTRA</t>
  </si>
  <si>
    <t>FEFOM 12</t>
  </si>
  <si>
    <t>1235-09-541</t>
  </si>
  <si>
    <t>TLAL-DGOP-PIM-AD-024-13 REHABILITACION PERIMETRAL DE LA ESCUELA PRIMARIA "LIC. BENITO JUAREZ" DE LA SANTA MARIA
TLAYACAMPA, UBICADA EN LA COL. SANTA MARIA TLAYACAMPA</t>
  </si>
  <si>
    <t>SANTA MARIA TLAYACAMPA</t>
  </si>
  <si>
    <t>PIM 13</t>
  </si>
  <si>
    <t>1235-09-627</t>
  </si>
  <si>
    <t>TLAL-DGOP-PIM-LP-007-14 SECTOR 1: MURO DE CONTENCION COL. ROBLES PATERA; CONSTRUCCION DE CANCHAS TECHADAS, TAJO DEL MONTE Y NIDO DE AGUILAS, FRACC.
LOMAS DE VALLE DORADO;  ONSTRUCCION DE CENTRO  RECREATIVO
CALLE MIGUEL ANGEL, FRENTE A LA IGLESIA, FRACC. LOMAS BOULEVARES; REPAVIMENTACION BOULEVARD POPOCATEPETL, CERRO DE LA MALINCHE Y TEPONAXTLI, FRACC. PIRULES; CONSTRUCCION DE MURO DE CONTENCION, CALLE REPUBLICA, FRACC. LOMAS BOULEVARES;
MURO DE CONTENCION CALLE DIAZ ORDAZ, BOL. BENITO JUAREZ</t>
  </si>
  <si>
    <t xml:space="preserve">VARIAS COLONIAS </t>
  </si>
  <si>
    <t>PIM 14</t>
  </si>
  <si>
    <t>1235-09-653</t>
  </si>
  <si>
    <t>TLAL-DGOP-PIM-LP-002-16 PROYECTO TECNICO PUENTE SANTA MONICA, CONSISTENTE EN EL PROYECTO EJECUTIVO DELDISTRIBUIDOR VIAL, AV CONVENTO SANTA MONICA A AV. DE LOS MAESTROS</t>
  </si>
  <si>
    <t>PIM 16</t>
  </si>
  <si>
    <t>1235-10-598</t>
  </si>
  <si>
    <t xml:space="preserve">CONSTRUCCION Y EQUIPAMIENTO DE COMEDOR ESCOLAR EN LA ESC PRIM JUANA DE ASBAJE COL EX EJIDOS DE TEPEOLULCO </t>
  </si>
  <si>
    <t xml:space="preserve">EX EJIDOS DE TEPEOLULCO </t>
  </si>
  <si>
    <t>FISM 18</t>
  </si>
  <si>
    <t>1235-10-599</t>
  </si>
  <si>
    <t>REHABILITACION Y EQUIPAMIENTO DEL CONSULTORIO MEDICO, CALLE GUADALAJARA COL. CONSTITUCION DE 1917</t>
  </si>
  <si>
    <t>CONSTITUCION DE 1917</t>
  </si>
  <si>
    <t>1235-10-601</t>
  </si>
  <si>
    <t xml:space="preserve">CONSTRUCCION DE AULA Y MEJORAMIENTO DE SANITARIOS DE LA ESC. PRIM HEROES DE LA REVOLUCION </t>
  </si>
  <si>
    <t>EX EJIDOS DE TEPEOLULCO</t>
  </si>
  <si>
    <t>1235-10-610</t>
  </si>
  <si>
    <t xml:space="preserve">CONSTRUCCION DE CUARTOS DORMITORIO ZONA 5 </t>
  </si>
  <si>
    <t>1235-10-614</t>
  </si>
  <si>
    <t xml:space="preserve">REHABILITACION DE LINEAS DE DRENAJE Y LINEA DE AGUA POTABLE EN LA CALLE VILLA DEL MAR COL  EX EJIDOS DE TEPEOLULCO </t>
  </si>
  <si>
    <t>1235-10-617</t>
  </si>
  <si>
    <t>CONSTRUCCION DE BARDA PERIMETRAL EN LA PREPARATORIA OFICIAL NO 69</t>
  </si>
  <si>
    <t>LOMAS DE SAN JUAN IXHUATEPEC</t>
  </si>
  <si>
    <t>1235-10-620</t>
  </si>
  <si>
    <t xml:space="preserve">CONSTRUCCION Y EQUIPAMIENTO DE COMEDOR ESCOLAR EN LA ESC PRIM JAIME TORRES BODET </t>
  </si>
  <si>
    <t>LAZARO CARDENAS 2A SECCION.</t>
  </si>
  <si>
    <t>1235-10-621</t>
  </si>
  <si>
    <t>REHABILITACION Y CONSTRUCCION DE LINEAS DE DRANJE Y AGUA POTABLE EN VARIAS CALLES COL. EX EJIDOS DE TEPEOLULCO</t>
  </si>
  <si>
    <t>1235-23-01</t>
  </si>
  <si>
    <t>TLAL-DGOP-PAD-LP-004-15
PINCELADAS EN GRANDE (MEJORAMIENTO DE LA IMAGEN URBANA) ZONA 4, UBICADA EN LAS COLONIAS LAZARO CARDENAS 1ERA. SECCION, SAN ISIDRO IXHUATEPEC Y SAN JOSE IXHUATEPEC</t>
  </si>
  <si>
    <t>PAD 15</t>
  </si>
  <si>
    <t>1235-23-05</t>
  </si>
  <si>
    <t xml:space="preserve">REHABILITACION DEL DEPORTIVO CARACOLES </t>
  </si>
  <si>
    <t>DR. JORGE JIMENEZ CANTU</t>
  </si>
  <si>
    <t>PAD 16</t>
  </si>
  <si>
    <t>1235-27-02</t>
  </si>
  <si>
    <t>REHABILITACION GENERAL DE LA ESC. PRIM. HEROES DE LA REVOLUCION</t>
  </si>
  <si>
    <t>TLALNEMEX</t>
  </si>
  <si>
    <t>REMEST 16</t>
  </si>
  <si>
    <t>1235-33-08</t>
  </si>
  <si>
    <t>REPAVIMENTACIÓN CON CONCRETO ASFÁLTICO DE LA CALLE CUERNAVACA DE AV. CHIHUAHUA A AV. CHILPANCINGO</t>
  </si>
  <si>
    <t xml:space="preserve">VALLE CEYLAN </t>
  </si>
  <si>
    <t>IVIAL-17</t>
  </si>
  <si>
    <t>1235-33-18</t>
  </si>
  <si>
    <t xml:space="preserve">REPAVIMENTACION CON CONCRETO HIDRAULICO DE LA CALLE FRANCISCO JAVIER MINA COL EL ROSAL </t>
  </si>
  <si>
    <t>EL ROSAL</t>
  </si>
  <si>
    <t>IVIAL 18</t>
  </si>
  <si>
    <t>1235-33-23</t>
  </si>
  <si>
    <t>REPAVIMENTACION CON CONCRETO HIDRAULICO DE LA CALLE PUERTO PRINCIPE COL. PUEBLO SANTA MARIA TLAYACAMPA</t>
  </si>
  <si>
    <t>PUEBLO SANTA MARIA TLAYACAMPA</t>
  </si>
  <si>
    <t>1235-33-27</t>
  </si>
  <si>
    <t>REPAVIMENTACION CON CONCRETO HIDRAULICO DE LA CALLE PIRUL COL. LA ESCUELA</t>
  </si>
  <si>
    <t>LA ESCUELA</t>
  </si>
  <si>
    <t>1235-33-28</t>
  </si>
  <si>
    <t>REPAVIMENTACION CON CONCRETO HIDRAULICO DE LA CALLE VICENTE SUAREZ COL. PUEBLO SAN PABLO XALPA</t>
  </si>
  <si>
    <t>PUEBLO SAN PABLO XALPA</t>
  </si>
  <si>
    <t>1235-34-13</t>
  </si>
  <si>
    <t>REHABILITACION GENERAL DEL CBTIS NO 50 U.H. IMSS TLALNEPANTLA</t>
  </si>
  <si>
    <t>U.H. IMSS TLALNEPANTLA</t>
  </si>
  <si>
    <t>IEDU 18</t>
  </si>
  <si>
    <t>1235-35-09</t>
  </si>
  <si>
    <t>MANTENIMIENTO DEL MURO AMARILLO COL. U.H. ADOLFO LOPEZ MATEOS</t>
  </si>
  <si>
    <t>U. H. ADOLFO LOPEZ MATEOS</t>
  </si>
  <si>
    <t>EDADM 18</t>
  </si>
  <si>
    <t>1235-35-13</t>
  </si>
  <si>
    <t>REHABILITACION DEL TEATRO AL AIRE LIBRE COL JORGE JIMENEZ CANTU</t>
  </si>
  <si>
    <t>JORGE JIMENEZ CANTU</t>
  </si>
  <si>
    <t>1235-35-14</t>
  </si>
  <si>
    <t>CONSRUCCION DE MURO DE CONTENCION EN LA COL. EX EJIDOS DE TEPEOLULCO</t>
  </si>
  <si>
    <t>1235-35-15</t>
  </si>
  <si>
    <t>DICTAMEN UNICO DE FACTIBILIDAD PARQUE ACOATL COL. INDUSTRIAL LA PRESA</t>
  </si>
  <si>
    <t>INDUSTRIAL LA PRESA</t>
  </si>
  <si>
    <t>1235-36-14</t>
  </si>
  <si>
    <t>REPAVIMENTACION CON CONCRETO ASFALTICO DE LA CALLE 12 B EJE SATELITE U. H. VIVEROS DEL VALLE</t>
  </si>
  <si>
    <t>U. H. VIVEROS DEL VALLE</t>
  </si>
  <si>
    <t>FFD 17</t>
  </si>
  <si>
    <t>1235-37-10</t>
  </si>
  <si>
    <t>CONSTRUCCION Y EQUIPAMIENTO DE COMEDOR ESCOLAR EN LA SEC TEC NO 41 COL. LAZARO CARDENAS 3RA SECC</t>
  </si>
  <si>
    <t>LAZARO CARDENAS 3RA SECC</t>
  </si>
  <si>
    <t>FISE 18</t>
  </si>
  <si>
    <t>1235-38-08</t>
  </si>
  <si>
    <t xml:space="preserve">REHABILITACION DEL PARQUE ACOATL COL. INDUSTRIAL LA PRESA </t>
  </si>
  <si>
    <t>IDEP 18</t>
  </si>
  <si>
    <t>1235-43-01</t>
  </si>
  <si>
    <t xml:space="preserve">REHABILITACION GENERAL DELA U.H. ROSARIO II GASERA </t>
  </si>
  <si>
    <t>ROSARIO II GASERA</t>
  </si>
  <si>
    <t>MEVI 18</t>
  </si>
  <si>
    <t>1235-43-07</t>
  </si>
  <si>
    <t>REHABILITACION GENERAL DE LA U. H. ROSARIO II SECTOR CROC II</t>
  </si>
  <si>
    <t>U. H. ROSARIO I SECTOR CROC II</t>
  </si>
  <si>
    <t>1235-43-08</t>
  </si>
  <si>
    <t>REHABILITACION GENERAL DE LA U. H. ROSARIO II HIPODROMO TEXTIL</t>
  </si>
  <si>
    <t xml:space="preserve"> U. H. ROSARIO II HIPODROMO TEXTIL</t>
  </si>
  <si>
    <t>1235-43-10</t>
  </si>
  <si>
    <t>REHABILITACION GENERAL DE LA U. H. ROSARIO II SECTOR III</t>
  </si>
  <si>
    <t xml:space="preserve"> U. H. ROSARIO II SECTOR III</t>
  </si>
  <si>
    <t xml:space="preserve">Total  </t>
  </si>
  <si>
    <t>Tlalnepantla de Baz, 092</t>
  </si>
  <si>
    <t xml:space="preserve">Clave Presupuestaria </t>
  </si>
  <si>
    <r>
      <t>Identificación de la Obra</t>
    </r>
    <r>
      <rPr>
        <sz val="10"/>
        <rFont val="Arial"/>
        <family val="2"/>
      </rPr>
      <t xml:space="preserve"> </t>
    </r>
  </si>
  <si>
    <t xml:space="preserve">Núm. Contrato
</t>
  </si>
  <si>
    <t xml:space="preserve">Ubicación de la Obra </t>
  </si>
  <si>
    <r>
      <t>Fecha de Inicio</t>
    </r>
    <r>
      <rPr>
        <b/>
        <sz val="8"/>
        <rFont val="Arial"/>
        <family val="2"/>
      </rPr>
      <t xml:space="preserve"> </t>
    </r>
  </si>
  <si>
    <t xml:space="preserve">Tipo de Ejecución </t>
  </si>
  <si>
    <t xml:space="preserve">Bienes Propios </t>
  </si>
  <si>
    <t xml:space="preserve">Avance </t>
  </si>
  <si>
    <t xml:space="preserve">Fuente de Financiamiento  </t>
  </si>
  <si>
    <t>1235-02-594</t>
  </si>
  <si>
    <t>CONTRUCCION DE CANCHAS SALDOS FINALES PIM-DOP-AD-052-01</t>
  </si>
  <si>
    <t>PIM-DOP-AD-052-01</t>
  </si>
  <si>
    <t>TLALNEPANTLA DE BAZ</t>
  </si>
  <si>
    <t>PIM 01</t>
  </si>
  <si>
    <t>1235-02-596</t>
  </si>
  <si>
    <t>CONTRUCCION DE CANCHAS SALDOS FINALES PIM-DOP-AD-054-01</t>
  </si>
  <si>
    <t>PIM-DOP-AD-054-01</t>
  </si>
  <si>
    <t>1235-02-820</t>
  </si>
  <si>
    <t>CONSTRUCCION DE CANCHAS DE USOS MULTIPLES VARIAS COLONIAS TLAL-DGOP-FOPADE-IR-002-11</t>
  </si>
  <si>
    <t>TLAL-DGOP-FOPADE-IR-002-11</t>
  </si>
  <si>
    <t>FOPADE 11</t>
  </si>
  <si>
    <t>1235-02-821</t>
  </si>
  <si>
    <t>REPAVIMENTACION CON CONCRETO HIDRAULICO DE LA CALLE GERMAN BAZ Y CALLE DURAN CATRO TLAL-DGOP-FOPADE-IR-003-11</t>
  </si>
  <si>
    <t xml:space="preserve"> TLAL-DGOP-FOPADE-IR-003-11</t>
  </si>
  <si>
    <t>SAN JUAN IXHUATEPEC</t>
  </si>
  <si>
    <t>1235-04-14</t>
  </si>
  <si>
    <t>MTB-FED-LPN-001-2013 PAVIMENTACION CON CONCRETO HIDRAULICO, REHABILITACION DE
ESCALINATAS, CONSTRUCCION DE
GUARNICIONES Y BANQUETAS, EN COL. EL PUERTO, LAZARO  CARDENAS 1RA. SECCION, EL
OLIVO II PARTE ALTA, LOMAS DE SAN ANDRES ATENCO AMPLIACION Y LOS PARAJES</t>
  </si>
  <si>
    <t xml:space="preserve">MTB-FED-LPN-001-2013 </t>
  </si>
  <si>
    <t>1235-09-14</t>
  </si>
  <si>
    <t>DISEÑO Y ELABORACION DE ESCULTURA DE BRONCE EN PARQUE CRI-CRI PIM-DGDUOPE-AD-SP-002-04</t>
  </si>
  <si>
    <t>PIM-DGDUOPE-AD-SP-002-04</t>
  </si>
  <si>
    <t>PIM 04</t>
  </si>
  <si>
    <t>1235-09-227</t>
  </si>
  <si>
    <t xml:space="preserve">TLAL-DGOP-PAGIM-IR-005-10 PAVIMENTACION CON CONCRETO ASFALTICO DE LAS CALLES JUAN
ALVAREZ, GUILLERMO PRIETO Y AQUILES SERDAN COL. SAN JUAN IXHUATEPEC </t>
  </si>
  <si>
    <t xml:space="preserve">TLAL-DGOP-PAGIM-IR-005-10 </t>
  </si>
  <si>
    <t>PAGIM 10</t>
  </si>
  <si>
    <t>1235-09-228</t>
  </si>
  <si>
    <t xml:space="preserve">TLAL-DGOP-PAGIM-IR-004-10 PAVIMENTACION CON CONCRETO ASFALTICO DE LAS CALLES
LAZARO CARDENAS Y NEOEXA COL DIVISION DEL NORTE. </t>
  </si>
  <si>
    <t xml:space="preserve">TLAL-DGOP-PAGIM-IR-004-10 </t>
  </si>
  <si>
    <t xml:space="preserve">DIVISION DEL NORTE </t>
  </si>
  <si>
    <t>1235-09-229</t>
  </si>
  <si>
    <t xml:space="preserve">TLAL-DGOP-PAGIM-IR-006-10 PAVIMENTACION CON CONCRETO ASFALTICO DE LAS CALLES AV.
PASEO DEL F.F.C.C. E109, E83, E109, COL U.H. GUSTAVO BAZ PRADA </t>
  </si>
  <si>
    <t xml:space="preserve">TLAL-DGOP-PAGIM-IR-006-10 </t>
  </si>
  <si>
    <t xml:space="preserve">GUSTAVO BAZ </t>
  </si>
  <si>
    <t>1235-09-230</t>
  </si>
  <si>
    <t>PAVIMENTACION CON CONCRETO HIDRAULICO DE LA CALLE AZUCENAS, ZARAGOZA Y EMILIANO ZAPATA .</t>
  </si>
  <si>
    <t>TLAL-DGOP-PAGIM-IR-011-10</t>
  </si>
  <si>
    <t xml:space="preserve">EX EJIDOS DE SAN LUCAS PATONI </t>
  </si>
  <si>
    <t>PAGIM 11</t>
  </si>
  <si>
    <t>1235-09-236</t>
  </si>
  <si>
    <t xml:space="preserve">TLAL-DGOP-PAGIM-IR-008-10 RED DE AGUA POTABLE DE LA COL. LOMAS TULPAN </t>
  </si>
  <si>
    <t>TLAL-DGOP-PAGIM-IR-008-10</t>
  </si>
  <si>
    <t xml:space="preserve">LOMAS TULPAN </t>
  </si>
  <si>
    <t>1235-09-238</t>
  </si>
  <si>
    <t xml:space="preserve">TLAL-DGOP-PAGIM-AD-001-10 PAVIMENTACION CON CONCRETO HODRAULICO DE LAS CALLES
PROLONGACION ARGENTINA (TRAMO MARACAIBO Y CALLE DEL PLAN) Y BRASIL (TRAMO PROLONG.
ARGENTINA Y C. DEL PLAN) </t>
  </si>
  <si>
    <t xml:space="preserve">TLAL-DGOP-PAGIM-AD-001-10 </t>
  </si>
  <si>
    <t>SAN JOSE IXHUATEPEC</t>
  </si>
  <si>
    <t>1235-09-239</t>
  </si>
  <si>
    <t xml:space="preserve">TLAL-DGOP-PAGIM-AD-002-10 PAVIMENTACION CON CONCRETO HIDRAULICO DE LAS CALLES
MORELOS, VICENTE GUERRERO, BENITO JUAREZ </t>
  </si>
  <si>
    <t xml:space="preserve">TLAL-DGOP-PAGIM-AD-002-10 </t>
  </si>
  <si>
    <t>1235-09-240</t>
  </si>
  <si>
    <t xml:space="preserve">TLAL-DGOP-PAGIM-AD-003-10 PAVIMENTACION  CON CONCRTEOO HIDRAULICO DE LA CALLE GABINO BARRERA (TRAMO VALLARTA E IGNACIO ZARAGOZA) </t>
  </si>
  <si>
    <t xml:space="preserve">TLAL-DGOP-PAGIM-AD-003-10 </t>
  </si>
  <si>
    <t>1235-09-249</t>
  </si>
  <si>
    <t>TLAL-DGOP-PAGIM-AD-004-10 LINEA DE AGUA POTABLE A GRAVEDAD DEL TANQUE SAN ISIDRO
HASTA MARINA NACIONAL COL. MARINA NACIONAL</t>
  </si>
  <si>
    <t xml:space="preserve">TLAL-DGOP-PAGIM-AD-004-10 </t>
  </si>
  <si>
    <t xml:space="preserve">MARINA NACIONAL </t>
  </si>
  <si>
    <t>1235-09-250</t>
  </si>
  <si>
    <t>REPAVIMENTACION DEL CUERPO PONIENTE DE LA AV. DE LAS ARMAS</t>
  </si>
  <si>
    <t>TLAL-DGOP-PIM-IR-027-10</t>
  </si>
  <si>
    <t>FRACC. INDUSTRIAL LAS ARMAS</t>
  </si>
  <si>
    <t>PIM 10</t>
  </si>
  <si>
    <t>1235-09-256</t>
  </si>
  <si>
    <t xml:space="preserve">TLAL-DGOP-PIM-IR-025-10 PAVIMENTACION CON CONCRETO HIDRAULICO DE LA CALLE ATZAYACATL ENTRE IXTLIXOCHITL Y REINA XOCHITLCOL. EL TENAYO </t>
  </si>
  <si>
    <t xml:space="preserve">TLAL-DGOP-PIM-IR-025-10 </t>
  </si>
  <si>
    <t>EL TENAYO</t>
  </si>
  <si>
    <t>1235-09-257</t>
  </si>
  <si>
    <t xml:space="preserve">TLAL-DGOP-PIM-IR-024-10 PAVIMENTACION CON CONCRETO ASFALTICO DE LA AV. DE LOS
FRAGILES UBICADA EN LA COL. SAN ANDDRES ATENCO AMPLIACION </t>
  </si>
  <si>
    <t xml:space="preserve">TLAL-DGOP-PIM-IR-024-10 </t>
  </si>
  <si>
    <t xml:space="preserve">SAN ANDRES ATENCO </t>
  </si>
  <si>
    <t>1235-09-260</t>
  </si>
  <si>
    <t xml:space="preserve">TLAL-DGOP-PIM-AD-018-10 DEMOLICION DE CONCRETO HIDRAULICO DE LA CALLE CERRO
GORDO DE LA COL. JORGE JIMENEZ CANTU </t>
  </si>
  <si>
    <t xml:space="preserve">TLAL-DGOP-PIM-AD-018-10 </t>
  </si>
  <si>
    <t>1235-09-267</t>
  </si>
  <si>
    <t>TLAL-DGOP-PAGIM-IR-002-11 REPAVIMENTACION CON CARPETA ASFALTICA DE LA CALLE VIVEROS
DE UMAN (LIMITE CON LA COL. ELECTRO), COL. VIVEROS DEL VALLE</t>
  </si>
  <si>
    <t xml:space="preserve">TLAL-DGOP-PAGIM-IR-002-11 </t>
  </si>
  <si>
    <t>VIVEROS DEL VALLE</t>
  </si>
  <si>
    <t>1235-09-268</t>
  </si>
  <si>
    <t>COSNTRUCCION DE POZOS DE VISITA Y REJAS TRANSVERSALES TLAL-DGOP-PAGIM-IR-001-11</t>
  </si>
  <si>
    <t xml:space="preserve"> TLAL-DGOP-PAGIM-IR-001-11</t>
  </si>
  <si>
    <t xml:space="preserve">LAS PALOMAS </t>
  </si>
  <si>
    <t>1235-09-269</t>
  </si>
  <si>
    <t xml:space="preserve">ELECTRIFICACION CALLE TRUENO, FRESNO Y CAPULIN, EN LA COL. TABLA HONDA ZONA INDUSTRIAL
</t>
  </si>
  <si>
    <t>S/N</t>
  </si>
  <si>
    <t>TABLA HONDA</t>
  </si>
  <si>
    <t xml:space="preserve">PIM 11 </t>
  </si>
  <si>
    <t>1235-09-270</t>
  </si>
  <si>
    <t xml:space="preserve">ELECTRIFICACION CALLE LOS REYES LA PAZ COL. EX-EJIDOS DE SANTA CECILIA
</t>
  </si>
  <si>
    <t>EX EJIDOS DE SANTA CECILIA</t>
  </si>
  <si>
    <t>PIM 11</t>
  </si>
  <si>
    <t>1235-09-271</t>
  </si>
  <si>
    <t>ELECTRIFICACION EN VARIAS CALLES DE LA COL. AMPLIACION ARBOLEDAS</t>
  </si>
  <si>
    <t>APLIACION ARBOLEDAS</t>
  </si>
  <si>
    <t>1235-09-272</t>
  </si>
  <si>
    <t>ELECTRIFICACION EN VARIAS CALLES DE LA COLONIA LOMAS DE SAN JUAN IXHUATEPEC</t>
  </si>
  <si>
    <t>LOMAS DE SAN JUAN IXHUETEPEC</t>
  </si>
  <si>
    <t>1235-09-273</t>
  </si>
  <si>
    <t>REPARACION Y MANTENIMIENTO DE VIALIDADES Y ALUMDRADO</t>
  </si>
  <si>
    <t>PIM 19</t>
  </si>
  <si>
    <t>1235-09-275</t>
  </si>
  <si>
    <t>"RECONSTRUCCIÓN CON CONCRETO ASFÁLTICO DE LA AV. ALFREDO DEL MAZO, TRAMO AV. SANTA CECILIA A CALLE DEL PUERTO; RECONSTRUCCIÓN CON CONCRETO ASFÁLTICO DE LA AV. TOLTECAS, TRAMO BLVD. AVILA CAMACHO A AV. MARIO COLÍN; RECONSTRUCCIÓN CON CONCRETO ASFÁLTICO DE LAS CALLES NOCHE BUENAS, TULIPANES, AZALEAS, ANÉMONAS, ALCATRACES, LAS COLOMBIANAS Y CONVENTO DE SAN FERNANDO; RECONSTRUCCIÓN CON CONCRETO ASFÁLTICO DE LA AV. MARIANO ESCOBEDO, TRAMO AV. AYUNTAMIENTO A BLVD. AVILA CAMACHO” TLAL-DGOP-PIM-AD-003-11</t>
  </si>
  <si>
    <t>TLAL-DGOP-PIM-AD-003-11</t>
  </si>
  <si>
    <t>1235-09-276</t>
  </si>
  <si>
    <t xml:space="preserve">RECONSTRUCCION CON CONCRETO ASFALTICO DE LAS AVENIDAS VALLE DE BRAVO Y TEOTIHUACAN, RIO LERMA Y TOLTECAS VARIAS COLONIAS </t>
  </si>
  <si>
    <t xml:space="preserve"> TLAL-DGOP-PIM-AD-004-11</t>
  </si>
  <si>
    <t>1235-09-277</t>
  </si>
  <si>
    <t>RECONSTRUCCION DE VARIAS CALLES EN VARIAS COLONIAS DEL MUNICIPIO DE TLALNEPANTLA DE BAZ  TLAL-DGOP-PIM-AD-001-11</t>
  </si>
  <si>
    <t>TLAL-DGOP-PIM-AD-001-11</t>
  </si>
  <si>
    <t>1235-09-283</t>
  </si>
  <si>
    <t>PAVIMENTACION CON CONCRETO ESTAMPADO EN VARIAS CALLES ALEDAÑAS AL MERCADO FILIBERTO GOMEZ TLAL-DGOP-PIM-IR-005-11</t>
  </si>
  <si>
    <t>TLAL-DGOP-PIM-IR-005-11</t>
  </si>
  <si>
    <t>1235-09-284</t>
  </si>
  <si>
    <t xml:space="preserve">MTB-LPN-007-2011 ADQUISICION DE MATERIALES DE CONSTRUCCION PARA EL PROGRAMA DE URBANIZACION, REMODELACION Y
MANTENIMIENTO DE AREAS URBANAS EN ZONA PONIENTE Y ORIENTE </t>
  </si>
  <si>
    <t>MTB-LPN-007-2011</t>
  </si>
  <si>
    <t>1235-09-293</t>
  </si>
  <si>
    <t>REPAVIMENTACION CON CONCRETO ASFALTICO DE LA CALLE VICENTE GUERRERO TLAL-DGOP-PAGIM-AD-001-11</t>
  </si>
  <si>
    <t>TLAL-DGOP-PAGIM-AD-001-11</t>
  </si>
  <si>
    <t>SAN MIGUEL CHALMA</t>
  </si>
  <si>
    <t>1235-09-294</t>
  </si>
  <si>
    <t>REPAVIMENTACION CON CONCRETO HIDRAULICO DE LA CALLE ZACATECAS TLAL-DGOP-PAGIM-IR-006-11</t>
  </si>
  <si>
    <t>TLAL-DGOP-PAGIM-IR-006-11</t>
  </si>
  <si>
    <t>1235-09-296</t>
  </si>
  <si>
    <t xml:space="preserve">REPAVIMENTACION CON CONCRETO HIDRAULICO DE LA CALLE EMILIANO ZAPATA </t>
  </si>
  <si>
    <t>TLAL-DGOP-PAGIM-IR-005-11</t>
  </si>
  <si>
    <t>FRANCISCO VILLA</t>
  </si>
  <si>
    <t>1235-09-309</t>
  </si>
  <si>
    <t xml:space="preserve">ELECTRIFICACION DE LA COL. EX. EJIDOS DE TEPEOLULCO </t>
  </si>
  <si>
    <t>1235-09-311</t>
  </si>
  <si>
    <t xml:space="preserve">TLAL-DGOP-PAGIM-IR-018-11 DESVIO DE COLECTOR DE 91CMS HASTA EL COLECTOR DE 152 CMS  CALLE HIDALGO COL. SAN LUCAS PATONI </t>
  </si>
  <si>
    <t>TLAL-DGOP-PAGIM-IR-018-11</t>
  </si>
  <si>
    <t xml:space="preserve">SAN LUCAS PATONI </t>
  </si>
  <si>
    <t>1235-09-317</t>
  </si>
  <si>
    <t>SUPERVISION EXTERNA DE OBRA EN VARIAS COLONIAS TLAL-DGOP-PIM-AD-006-11</t>
  </si>
  <si>
    <t>TLAL-DGOP-PIM-AD-006-11</t>
  </si>
  <si>
    <t>1235-09-318</t>
  </si>
  <si>
    <t>SUPERVISION EXTERNA DE OBRA EN VARIAS COLONIAS TLAL-DGOP-PIM-AD-007-11</t>
  </si>
  <si>
    <t xml:space="preserve"> TLAL-DGOP-PIM-AD-007-11</t>
  </si>
  <si>
    <t>1235-09-321</t>
  </si>
  <si>
    <t>PAVIMENTACION CON CONCRETO ESTAMPADO CALLE ZARAGOZA TLAL-DGOP-PIM-IR-016-11</t>
  </si>
  <si>
    <t>TLAL-DGOP-PIM-IR-016-11</t>
  </si>
  <si>
    <t xml:space="preserve">TLALNEPANTLA CENTRO </t>
  </si>
  <si>
    <t>1235-09-332</t>
  </si>
  <si>
    <t>PAVIMENTACION CON CONCRETO ESTAMPADO CALLE MATAMOROS TLAL-DGOP-PIM-IR-022-11</t>
  </si>
  <si>
    <t>TLAL-DGOP-PIM-IR-022-11</t>
  </si>
  <si>
    <t>1235-09-364</t>
  </si>
  <si>
    <t>PAVIMENTACION CON ASFALTO CALLE SIDAR Y ROVIROSA  TLAL-DGOP-PIM-AD-018-12</t>
  </si>
  <si>
    <t>TLAL-DGOP-PIM-AD-018-12</t>
  </si>
  <si>
    <t>1235-09-365</t>
  </si>
  <si>
    <t>REPAVIMENTACION CON ASFALTO CALLE FILIBERTO GOMEZ TLAL-DGOP-PIM-AD-019-12</t>
  </si>
  <si>
    <t>TLAL-DGOP-PIM-AD-019-12</t>
  </si>
  <si>
    <t>TLALNEPANTLA CENTRO</t>
  </si>
  <si>
    <t>1235-09-366</t>
  </si>
  <si>
    <t>REPAVIMENTACION CON ASFALTO CALLE AMANALCO  TLAL-DGOP-PIM-AD-020-12</t>
  </si>
  <si>
    <t>TLAL-DGOP-PIM-AD-020-12</t>
  </si>
  <si>
    <t>1235-09-374</t>
  </si>
  <si>
    <t>REPAVIMENTACION CON ASFALTO PRIVADA TERESA DE AVILA TLAL-DGOP-PIM-AD-002-12</t>
  </si>
  <si>
    <t xml:space="preserve"> TLAL-DGOP-PIM-AD-002-12</t>
  </si>
  <si>
    <t xml:space="preserve">U. H. ALTAVISTA </t>
  </si>
  <si>
    <t>1235-09-380</t>
  </si>
  <si>
    <t xml:space="preserve">DEPORTIVO RUIS MASSIEU TLAL-DGOP-PIM-REP-LP-001-12 </t>
  </si>
  <si>
    <t xml:space="preserve">TLAL-DGOP-PIM-REP-LP-001-12 </t>
  </si>
  <si>
    <t>EL ROSARIO I SEC II</t>
  </si>
  <si>
    <t>PIM-REP 12</t>
  </si>
  <si>
    <t>1235-09-408</t>
  </si>
  <si>
    <t>REHABILITACION GENERAL DE  LA ESC. PRIM. BENITO JUAREZ TLAL-DGOP-PIM-AD-046-12</t>
  </si>
  <si>
    <t xml:space="preserve"> TLAL-DGOP-PIM-AD-046-12</t>
  </si>
  <si>
    <t>1235-09-409</t>
  </si>
  <si>
    <t>ESCUELA TELESECUNDARIA RICARDO FLORES MAGON TLAL-DGOP-PIM-AD-047-12</t>
  </si>
  <si>
    <t>TLAL-DGOP-PIM-AD-047-12</t>
  </si>
  <si>
    <t>1235-09-410</t>
  </si>
  <si>
    <t>REHABILITACION GENERAL DE LA ESC. PRIMARIA MAESTRO ANTONIO CASO TLAL-DGOP-PIM-AD-048-12</t>
  </si>
  <si>
    <t>TLAL-DGOP-PIM-AD-048-12</t>
  </si>
  <si>
    <t>1235-09-411</t>
  </si>
  <si>
    <t>PRIMERA ETAPA DEL PARQUE RECREATIVO CUMBRES DEL VALLE TLAL-DGOP-PIM-IR-012-12</t>
  </si>
  <si>
    <t>TLAL-DGOP-PIM-IR-012-12</t>
  </si>
  <si>
    <t>CUMBRES DEL VALLE</t>
  </si>
  <si>
    <t>1235-09-415</t>
  </si>
  <si>
    <t>REHABILITACION  DE LA ESCUELA PRIMARIA BENITO JUAREZ  TLAL-DGOP-PIM-AD-065-12</t>
  </si>
  <si>
    <t>TLAL-DGOP-PIM-AD-065-12</t>
  </si>
  <si>
    <t>SAN PEDRO BARRIENTOS</t>
  </si>
  <si>
    <t>1235-09-422</t>
  </si>
  <si>
    <t xml:space="preserve">TLAL-DGOP-PIM-REP-IR-001-12 AREA DEPORTIVA Y RECREATIVA EXHACIENDA DE ENMEDIO, UBICADA
EN LA UNIDAD HABITACIONAL EXHACIENDA DE EN MEDIO </t>
  </si>
  <si>
    <t xml:space="preserve">TLAL-DGOP-PIM-REP-IR-001-12 </t>
  </si>
  <si>
    <t xml:space="preserve">EX HACIENDA DE EN MEDIO </t>
  </si>
  <si>
    <t>REP 12</t>
  </si>
  <si>
    <t>1235-09-424</t>
  </si>
  <si>
    <t>RETIRO DE LINEA AEREA DE M.T. EN LA CALLE  SOR JUANA INES DE LA CRUZ, FRENTE AL TEATRO CENTENARIO Y MODIFICACION DE
ACOMETIDA DE USUARIOS EXISTENTES</t>
  </si>
  <si>
    <t>1235-09-425</t>
  </si>
  <si>
    <t xml:space="preserve">ACOMETIDA QUE ALIMENTARA AL TEATRO AL AIRE LIBRE DE LA PLAZA DR. GUSTAVO BAZ, QUE CONSTA DE UNA EXTINCION DE LINEA PRIMARIA
SUBTERRANEA, LA INSTALACION DE UN TRANSFORMADOR TIPO PEDESTAL Y LA CANALIZACION DE 16 MTS. QUE CRUZARA LA CALLE PRESIDENTE JUAREZ </t>
  </si>
  <si>
    <t>1235-09-426</t>
  </si>
  <si>
    <t xml:space="preserve">CONEXION DE UN TRANSFORMADOR TIPO PEDESTAL QUE ALIMENTARA AL CENTRO CULTURAL BICENTENARIO Y LINEA </t>
  </si>
  <si>
    <t>1235-09-427</t>
  </si>
  <si>
    <t xml:space="preserve">MODIFICACION DE INSTALACION PARA CONVERSION DE LA LINEA DE MEDIA TENSION AEREA A SUBTERRANEA </t>
  </si>
  <si>
    <t>1235-09-433</t>
  </si>
  <si>
    <t>REHABILITACION DE LA ESC. SEC. TEC. PRESIDENTE RUIZ CORTINEZ TLAL-DGOP-PIM-AD-064-12</t>
  </si>
  <si>
    <t>TLAL-DGOP-PIM-AD-064-12</t>
  </si>
  <si>
    <t>1235-09-435</t>
  </si>
  <si>
    <t>REMODELACION DEL EDIFICIO DE LA PROCURADURIA SOCIAL TLAL-DGOP-PIM-IR-025-12</t>
  </si>
  <si>
    <t>TLAL-DGOP-PIM-IR-025-12</t>
  </si>
  <si>
    <t>1235-09-436</t>
  </si>
  <si>
    <t>DEMOLICION DE  CONCRETO HIDRAULICO DE LA CALLE CERRO MEZQUITAL TLAL-DGOP-PIM-AD-019-11</t>
  </si>
  <si>
    <t>TLAL-DGOP-PIM-AD-019-11</t>
  </si>
  <si>
    <t>1235-09-441</t>
  </si>
  <si>
    <t xml:space="preserve">MTB-LPN-004-2012 MATERIALES PARA TRABAJOS DE URBANIZACION 2012 </t>
  </si>
  <si>
    <t>MTB-LPN-004-2012</t>
  </si>
  <si>
    <t>1235-09-448</t>
  </si>
  <si>
    <t>REHABILITACION DE LA ESC. PRIMARIA FORD 19 TLAL-DGOP-PIM-AD-076-12</t>
  </si>
  <si>
    <t xml:space="preserve"> TLAL-DGOP-PIM-AD-076-12</t>
  </si>
  <si>
    <t>EL ARENAL</t>
  </si>
  <si>
    <t>1235-09-449</t>
  </si>
  <si>
    <t>REHABILITACION DE LA ESC. PRIMARIA JUSTO SIERRA TLAL-DGOP-PIM-AD-077-12</t>
  </si>
  <si>
    <t>TLAL-DGOP-PIM-AD-077-12</t>
  </si>
  <si>
    <t xml:space="preserve">SAN BARTOLO TENAYUCA </t>
  </si>
  <si>
    <t>1235-09-453</t>
  </si>
  <si>
    <t>TRABAJOS VARIOS EN EL DEPORTIVO TLALLLI TLAL-DGOP-PIM-IR-035-12</t>
  </si>
  <si>
    <t>TLAL-DGOP-PIM-IR-035-12</t>
  </si>
  <si>
    <t xml:space="preserve">FRACC. IND. TLALNEPANTLA </t>
  </si>
  <si>
    <t>1235-09-455</t>
  </si>
  <si>
    <t>REHABILITACION DEL JARDIN DE NIÑOS U. H. N2 DEL IMSS TLAL-DGOP-PIM-AD-080-12</t>
  </si>
  <si>
    <t>TLAL-DGOP-PIM-AD-080-12</t>
  </si>
  <si>
    <t>U.H. I.M.S.S.</t>
  </si>
  <si>
    <t>1235-09-456</t>
  </si>
  <si>
    <t>REPAVIMENTACION CON CONCRETO  HIDRAULICO CDA. INDEPENDENCIA TLAL-DGOP-PIM-AD-026-12</t>
  </si>
  <si>
    <t>TLAL-DGOP-PIM-AD-026-12</t>
  </si>
  <si>
    <t xml:space="preserve">COOPERATIVA LA  ROMANA </t>
  </si>
  <si>
    <t>1235-09-458</t>
  </si>
  <si>
    <t xml:space="preserve">TLAL-DGOP-PIM-AD-087-12 REHABILITACION DEL JARDIN DE NIÑOS JOHN DEWEY, UBICADO EN LA
COLONIA AMPLIACION GUSTAVO BAZ </t>
  </si>
  <si>
    <t xml:space="preserve">TLAL-DGOP-PIM-AD-087-12 </t>
  </si>
  <si>
    <t xml:space="preserve">AMPLIACION GUSTAVO BAZ PRADA </t>
  </si>
  <si>
    <t>1235-09-476</t>
  </si>
  <si>
    <t xml:space="preserve">TLAL-DGOP-PIM-IR-033-12 REPAVIMENTACION CON CONCRETO ASFALTICO CALLE ACULCO, DE RIO LERMA A TOLTECAS UBICADA EN LA COL. LA ROMANA </t>
  </si>
  <si>
    <t xml:space="preserve">TLAL-DGOP-PIM-IR-033-12 </t>
  </si>
  <si>
    <t xml:space="preserve">LA ROMANA </t>
  </si>
  <si>
    <t>1235-09-481</t>
  </si>
  <si>
    <t xml:space="preserve">TLAL-DGOP-PIM-IR-038-12 SUPERVISION EXTERNA DE OBRAS DE PAVIMENTACION DE LOS PROGRAMAS FISM Y HABITAT 2012, EN VARIAS COLONIAS </t>
  </si>
  <si>
    <t xml:space="preserve">TLAL-DGOP-PIM-IR-038-12 </t>
  </si>
  <si>
    <t>1235-09-490</t>
  </si>
  <si>
    <t>REPAVIMENTACION CON COCNRETO HIDRAULICO AV. MIGUEL HIDALGO TLAL-DGOP-FEFOM-IR-003-12</t>
  </si>
  <si>
    <t>TLAL-DGOP-FEFOM-IR-003-12</t>
  </si>
  <si>
    <t>SAN PABLO XALPA</t>
  </si>
  <si>
    <t>1235-09-491</t>
  </si>
  <si>
    <t>REPAVIMENTACION CON CONCRETO HIDRAULICO CALLE MIGUEL HIDALGO TLAL-DGOP-FEMOM-IR-005-12</t>
  </si>
  <si>
    <t>TLAL-DGOP-FEMOM-IR-005-12</t>
  </si>
  <si>
    <t xml:space="preserve">LA PROVIDENCIA </t>
  </si>
  <si>
    <t>1235-09-500</t>
  </si>
  <si>
    <t>TLAL-DGOP-PIM-IR-045-12 SUPERVISION EXTERNA DE OBRAS DE PAVIMENTACION DE LOS PROGRAMAS FEFOM Y FOPAEDAPIE 2012, UBICADO EN VARIAS COLONIAS</t>
  </si>
  <si>
    <t xml:space="preserve">TLAL-DGOP-PIM-IR-045-12 </t>
  </si>
  <si>
    <t>1235-09-510</t>
  </si>
  <si>
    <t>TLAL-DGOP-FEFOM-AD-002-12 REPAVIMENTACION CON CONCRETO ASFALTICO DE LA CALLE RIO BRAVO, CALLE RIO VERDE Y CIRCUITO RIO SAN JAVIER, TRAMO TODO EL CIRCUITO, UBICADA EN EL FRACC. VIVEROS DEL RIO</t>
  </si>
  <si>
    <t xml:space="preserve">TLAL-DGOP-FEFOM-AD-002-12 </t>
  </si>
  <si>
    <t xml:space="preserve">VIVEROS DEL RIO </t>
  </si>
  <si>
    <t>1235-09-514</t>
  </si>
  <si>
    <t>TLAL-DGOP-PIM-IR-046-12 REHABILITACION DE AULAS EXISTENTES EN EL JARDIN DE NIÑOS 18 DE MARZO, UBICADA EN EL  PUEBLO SANTA CECILIA</t>
  </si>
  <si>
    <t xml:space="preserve">TLAL-DGOP-PIM-IR-046-12 </t>
  </si>
  <si>
    <t>SANTA CECILIA</t>
  </si>
  <si>
    <t>1235-09-515</t>
  </si>
  <si>
    <t xml:space="preserve">TLAL-DGOP-PIM-IR-047-12 CIERRE  
ADMINISTRATIVO DE OBRAS DE GRAN IMPACTO DEL PROGRAMA DE INVERSION MUNICIPAL, CONSISTENTE EN REVISION DE LOS EXPEDIENTES TECNICOS DE OBRA, UBICADA EN
VARIAS COLONIAS </t>
  </si>
  <si>
    <t>TLAL-DGOP-PIM-IR-047-12</t>
  </si>
  <si>
    <t>1235-09-517</t>
  </si>
  <si>
    <t xml:space="preserve">PROYECTOS ESPECIALES DE URBANIZACION Y MEJORAMIENTO A LA VIVIENDA NUEVA IMAGEN
(PISO FIRME) </t>
  </si>
  <si>
    <t>1235-09-520</t>
  </si>
  <si>
    <t xml:space="preserve">TLAL-DGOP-PIM-AD-004-13 REHABILITACION INTEGRAL DE LA SECUNDARIA JOSE MARIA VELASCO OBREGON, UBICADA EN EL PUEBLO SAN LUCAS PATONI </t>
  </si>
  <si>
    <t xml:space="preserve">TLAL-DGOP-PIM-AD-004-13 </t>
  </si>
  <si>
    <t>PUEBLO DE SAN LUCAS PATONI</t>
  </si>
  <si>
    <t>1235-09-523</t>
  </si>
  <si>
    <t xml:space="preserve">TLAL-DGOP-PIM-AD-005-13 REHABILITACION INTEGRAL DE LA SECUNDARIA OFICIAL 132 LIC.
GABRIEL RAMOS MILLAN, UBICADA EN LA COL. XOCOYAHUALCO </t>
  </si>
  <si>
    <t xml:space="preserve">TLAL-DGOP-PIM-AD-005-13 </t>
  </si>
  <si>
    <t xml:space="preserve">XOCOYAHUALCO </t>
  </si>
  <si>
    <t>1235-09-540</t>
  </si>
  <si>
    <t>TLAL-DGOP-PIM-AD-023-13 REHABILITACION DE LA PRIMARIA JUANA DE ASBAJE, UBICADA EN LA COL. EX EJIDO DE TEPEOLULCO</t>
  </si>
  <si>
    <t xml:space="preserve">TLAL-DGOP-PIM-AD-023-13 </t>
  </si>
  <si>
    <t>EX EJIDO DE TEPEOLULCO</t>
  </si>
  <si>
    <t>1235-09-562</t>
  </si>
  <si>
    <t xml:space="preserve">TLAL-DGOP-PIM-REP-LP-001-13 PARQUE EL PUERTO, UBICADA EN LA COL. EL PUERTO </t>
  </si>
  <si>
    <t xml:space="preserve">TLAL-DGOP-PIM-REP-LP-001-13 </t>
  </si>
  <si>
    <t>EL PUERTO</t>
  </si>
  <si>
    <t>PIM REP 13</t>
  </si>
  <si>
    <t>1235-09-575</t>
  </si>
  <si>
    <t>TLAL-DGOP-FEFOM-IR-026-13 PAVIMENTACION DE CONCRETO HIDRAULICO DE LA CALLE ALAMO DE BELEM DE LOS PADRES A PINO VERDE, UBICADA EN EL FRACCIONAMIENTO VALLE DE LOS PINOS 1RA. SECCION</t>
  </si>
  <si>
    <t xml:space="preserve">TLAL-DGOP-FEFOM-IR-026-13 </t>
  </si>
  <si>
    <t>VALLE DE LOS PINOS 1RA SECC</t>
  </si>
  <si>
    <t>FEFOM 13</t>
  </si>
  <si>
    <t>1235-09-594</t>
  </si>
  <si>
    <t xml:space="preserve">PROYECTO EJECUTIVO PARA LA CONSTRUCCION DEL PUENTE VEHICULAR (PIV) GUSTAVO BAZ </t>
  </si>
  <si>
    <t>TLAL-DGOP-PIM-IR-017-13</t>
  </si>
  <si>
    <t>1235-09-595</t>
  </si>
  <si>
    <t>PROYECTO EJECUTIVO PARA LA CONSTRUCCION DEL POLIFORUM DIGITAL</t>
  </si>
  <si>
    <t>TLAL-DGOP-PIM-IR-018-13</t>
  </si>
  <si>
    <t>1235-09-612</t>
  </si>
  <si>
    <t>TLAL-DGOP-PIM-AD-043-13 REHABILITACION DE MODULOS SANITARIOS EN LA ESCUELA PRIMARIA FRAY PEDRO DE GANTE, UBICADA EN LA COL. VALLE DE SANTA MONICA</t>
  </si>
  <si>
    <t xml:space="preserve">TLAL-DGOP-PIM-AD-043-13 </t>
  </si>
  <si>
    <t xml:space="preserve">VALLE DE SANTA MONICA </t>
  </si>
  <si>
    <t>1235-09-613</t>
  </si>
  <si>
    <t>TLAL-DGOP-PIM-LP-003-13 CONSTRUCCION DE UN PASO A DESNIVEL EN EL CRUCE VIAL DE LA AVENIDA TOLTECAS Y AVENIDA HIDALGO, UBICADA EN LA COL. ROMANA</t>
  </si>
  <si>
    <t xml:space="preserve">TLAL-DGOP-PIM-LP-003-13 </t>
  </si>
  <si>
    <t>1235-09-615</t>
  </si>
  <si>
    <t>DVMN-TLAL-008-2014 MODERNIZACION PASEO SOR JUANA Y CALLE VALLARTA. 1RA ETAPA, CONSTRUCCION, SUMINISTRO Y RETIRO DE LINEAS REALIZADAS POR CFE</t>
  </si>
  <si>
    <t xml:space="preserve">DVMN-TLAL-008-2014 </t>
  </si>
  <si>
    <t>1235-09-622</t>
  </si>
  <si>
    <t>SECTOR 3: CONSTRUCCIÓN DE SALÓN DE USOS MÚLTIPLES, CALLE MATAMOROS ESQUINA JAVIER MINA, COLONIA TLALNEPANTLA CENTRO; CONSTRUCCIÓN PRIMERA ETAPA DE SALÓN DE USOS, CALLE VALLE DE BRAVO ESQUINA JILOTEPEC, FRACCIONAMIENTO LA ROMANA; REMODELACIÓN DEL JARDÍN DE LA DIANA COLONIA TLALNEPANTLA CENTRO; CONSTRUCCIÓN DE SALÓN DE USOS MÚLTIPLES PROLONGACIÓN CALLE JILOTEPEC, COLONIA EL TRIÁNGULO; PRIMERA ETAPA COLOCACIÓN JUEGOS INFANTILES ENTRE PINO ROJO, VERDE Y SECO, FRACCIONAMIENTO VALLE DE LOS PINOS 2DA. SECCIÓN; RENOVACIÓN DEL PRIMER NIVEL DE CASA DE CULTURA ESQUINA GRANJAS Y CIRCUITO VIVEROS PONIENTE, UNIDAD HABITACIONAL ADOLFO LÓPEZ MATEOS; CONSTRUCCIÓN DE BARDA DE LADO AVENIDA MARIO COLÍN, COLONIA BENITO JUÁREZ CENTRO”, UBICADA EN EL MUNICIPIO DE TLALNEPANTLA DE BAZ, ESTADO DE MÉXICO. (TLAL-DGOP-PIM-LP-002-14)</t>
  </si>
  <si>
    <t>TLAL-DGOP-PIM-LP-002-14</t>
  </si>
  <si>
    <t>1235-09-623</t>
  </si>
  <si>
    <t>SECTOR 4: REHABILITACIÓN ESPACIO DEPORTIVO, CANCHA DE USOS MÚLTIPLES, TECHADO. ÁREA DE JUEGOS INFANTILES (0-6 AÑOS), APARATOS DE GIMNASIA, A ESPALDAS DEL CENTRO CULTURAL Y SOCIAL "EL MITO", ENTRE EDIFICIO FERNANDO DE ALBA IXTLIXÓCHITL Y TEZOZOMOC, EL ROSARIO I; ADECUACIÓN DEL LOCAL PARA CENTRO COMUNITARIO, ESTANCIA DIURNA PARA ADULTOS DE LA TERCERA EDAD CON ÁREA DE EJERCICIOS, AVENIDA DE LOS BARRIOS Y CONVENTO DE TEPOTZOTLÁN, COLONIA HOGARES FERROCARRILEROS; PAVIMENTACIÓN CON CONCRETO ASFÁLTICO CALLE CHOPO Y AVENIDA DEL TRABAJO, AVENIDA INDUSTRIA, PUEBLO DE LOS REYES; PAVIMENTACIÓN CON CONCRETO ASFÁLTICO AVENIDA DEL TRABAJO, DE AVENIDA PRESIDENTE JUÁREZ A LAS VÍAS DEL TREN, PUEBLO LOS REYES”, UBICADA EN EL MUNICIPIO DE TLALNEPANTLA DE BAZ, ESTADO DE MÉXICO (TLAL-DGOP-PIM-LP-003-14)</t>
  </si>
  <si>
    <t>TLAL-DGOP-PIM-LP-003-14</t>
  </si>
  <si>
    <t>1235-09-624</t>
  </si>
  <si>
    <t>TLAL-DGOP-PIM-LP-004-14 SECTOR 5: CENTRO DE CONVIVENCIA SOCIAL, CONVENTO DE SAN AGUSTIN Y CONVENTO DE LA CONCEPCION, FRACC. JARDINES DE SANTA MONICA; VELARIA (FORO ABIERTO) AVENIDA MORELOS, CALLE JALISCO Y AVENIDA OAXACA, FRACC. JACARANDAS; ALAMEDA RECREATIVA, AVENIDA BELEM
DE LOS PADRES, FRACC. VALLE VERDE Y VALLE DE LOS PINOS 2A. SECC.;PAVIMENTACION CONCRETO HIDRAULICO, CALLE CONVENTO DE SANTABRIGIDA DE SAN AGUSTIN A CALLE OCOTE, FRACC. JARDINES DE SANTA MONICA, UBICADA EN EL MUNICIPIO</t>
  </si>
  <si>
    <t>TLAL-DGOP-PIM-LP-004-14</t>
  </si>
  <si>
    <t>1235-09-625</t>
  </si>
  <si>
    <t>TLAL-DGOP-PIM-LP-006-14 SECTOR 9: CONSTRUCCION DE CASA DE USOS MULTIPLES, PROLONGACION VALLEJO - 100 METROS (A UN COSTADO DEL J.N. DEFENSORES DE LA PATRIA Y ESC. SEC. 121); REMODELACION DE PARQUE, CALLE CLAVEL, ARROYO SECO Y GERANIO, PUEBLO SAN MIGUEL CHALMA; PAVIMENTACION CONCRETO HIDRAULICO, CALLE GUADALUPE VICTORIA, DE AV. BENITO JUAREZ A
FELIPE ANGELES, PUEBLO SAN LUCAS PATONI; PAVIMENTACION
CONCRETO HIDRAULICO, CALLE PIRULES DE CALLE GRANADOS A CALLE CEREZOS, COL. LA ARBOLEDA</t>
  </si>
  <si>
    <t>TLAL-DGOP-PIM-LP-006-14</t>
  </si>
  <si>
    <t>1235-09-626</t>
  </si>
  <si>
    <t>SECTOR 7: BARDA, CONSTRUCCION DE CENTROS DEPORTIVOS VARIAS COLONIAS TLAL-DGOP-PIM-LP-005-14</t>
  </si>
  <si>
    <t xml:space="preserve"> TLAL-DGOP-PIM-LP-005-14</t>
  </si>
  <si>
    <t>1235-09-637</t>
  </si>
  <si>
    <t>TLAL-DGOP-PIM-LP-010-14 SECTOR
SEIS:PUENTE PEATONAL UBICADO EN GOOD YEAR OXO Y AV. SIERRA
NEVADA ESQUINA CON AV. SANTA MONICA, COLONIA VISTA HERMOSA;
MALLA PERIMETRAL Y REHABILITACION DE VESTIDORES Y BAÑOS DE CANCHA DE FUTBOL, EN EL PUEBLO DE XOCOYAHUALCO; CONSTRUCCION DE SANITARIOS EN LAS CANCHAS DE USOS MULTIPLES, COLONIA EL MIRADOR;  REPAVIMENTACION CON ASFALTO CALLE VIVEROS DE LA CASCADA, DE CALLE SOR JUANA A LA GLORIETA, FRACCIONAMIENTO VIVEROS DE LA LOMA, UBICADA EN EL MUNICIPIO</t>
  </si>
  <si>
    <t>TLAL-DGOP-PIM-LP-010-14</t>
  </si>
  <si>
    <t>1235-09-638</t>
  </si>
  <si>
    <t xml:space="preserve">CONSTRUCCION DE LECHERIA EN LA COL. LAZARO CARDENAS 3RA SECC. </t>
  </si>
  <si>
    <t xml:space="preserve"> MTB-LPN-011-2014</t>
  </si>
  <si>
    <t>LAZARO CARDENAS 3RA SECC.</t>
  </si>
  <si>
    <t>1235-09-640</t>
  </si>
  <si>
    <t xml:space="preserve">TLAL-DGOP-PIM-LP-011-14 SECTOR
TRECE: CONSTRUCCION DE TECHO PARA LA ESCUELA PRIMARIA "ANTONIO CASO" UBICADA EN AVENIDA NECAXA NO. 30, COLONIA DIVISION DEL NORTE; PAVIMENTACION CON CONCRETO HIDRAULICO CALLE MIGUEL
LERDO DE TEJADA DE AUTOPISTA MEXICO PACHUCA A AV. NECAXA, AV. NECAXA DE CALLE MIGUEL LERDO DE TEJADA A CALLE ADOLFO RUIZ CORTINES; CALLE ADOLFO RUIZ CORTINES DE AV. NECAXA A CALLE DEL FERROCARRIL PRINCIPAL, CALLE DEL FERROCARRIL PRINCIPAL DE CALLE RUIZ CORTINES A AV. EMILIANO ZAPATA; </t>
  </si>
  <si>
    <t>TLAL-DGOP-PIM-LP-011-14</t>
  </si>
  <si>
    <t>1235-09-642</t>
  </si>
  <si>
    <t xml:space="preserve">TLAL-DGOP-PIM-IR-001-15 AMPLIACION DEL PROYECTO DEL NUEVO CENTRO INTEGRAL DEL DIF  </t>
  </si>
  <si>
    <t xml:space="preserve">TLAL-DGOP-PIM-IR-001-15 </t>
  </si>
  <si>
    <t>U. H. EL TENAYO</t>
  </si>
  <si>
    <t>PIM 15</t>
  </si>
  <si>
    <t>1235-09-652</t>
  </si>
  <si>
    <t>PROYECTO EJECUTIVO CIUDAD DE LAS MUJERES</t>
  </si>
  <si>
    <t>TLAL-DGOP-PIM-IR-003-16</t>
  </si>
  <si>
    <t>LIBROS BLANCOS ULT. ESTIMACION</t>
  </si>
  <si>
    <t>1235-10-279</t>
  </si>
  <si>
    <t>ESC. PRIMARIA JOSE MARIA MORELOS Y PAVON REHABILITACION SANITARIA FISM-AD-030-08</t>
  </si>
  <si>
    <t xml:space="preserve"> FISM-AD-030-08</t>
  </si>
  <si>
    <t>JACARANDAS</t>
  </si>
  <si>
    <t>FISM 08</t>
  </si>
  <si>
    <t>1235-10-297</t>
  </si>
  <si>
    <t>ESCUELA MANUEL ALTAMIRANO PINTURA, FISM-AD-042-08</t>
  </si>
  <si>
    <t>FISM-AD-042-08</t>
  </si>
  <si>
    <t>1235-10-348</t>
  </si>
  <si>
    <t>REHABILITACION GENERAL CAM NUEVA CREACION COL. EL RISCO TLAL-DGOP-FISM-AD-026-09</t>
  </si>
  <si>
    <t>TLAL-DGOP-FISM-AD-026-09</t>
  </si>
  <si>
    <t>FISM 09</t>
  </si>
  <si>
    <t>1235-10-356</t>
  </si>
  <si>
    <t xml:space="preserve">REHABILITACION DE AULAS Y REHABILITACION GENERAL ESC. PRIMARIA HEROES DE LA REVOLUCION TLAL-DGOP-FISM-IR-001-10 </t>
  </si>
  <si>
    <t xml:space="preserve">TLAL-DGOP-FISM-IR-001-10 </t>
  </si>
  <si>
    <t>FISM 10</t>
  </si>
  <si>
    <t>1235-10-357</t>
  </si>
  <si>
    <t>REHABILITACION GENERAL DE LA ESC. PRIM. MIGUEL HIDALGO Y COSTILLA TLAL-DGOP-FISM-AD-005-10</t>
  </si>
  <si>
    <t xml:space="preserve"> TLAL-DGOP-FISM-AD-005-10</t>
  </si>
  <si>
    <t>LAZARO CARDENAS 3 SECC</t>
  </si>
  <si>
    <t>1235-10-373</t>
  </si>
  <si>
    <t>PAVIMENTACION CON CONCRETO HIDRAULICO DE LA CALLE FRANCISCO VILLA TLAL-DGOP-FISM-IR-021-10</t>
  </si>
  <si>
    <t xml:space="preserve"> TLAL-DGOP-FISM-IR-021-10</t>
  </si>
  <si>
    <t>1235-10-374</t>
  </si>
  <si>
    <t>PAVIMENTACION CON CONCRETO HIDRAULICO DE LA CALLE DIVISION DELNORTE TLAL-DGOP-FISMAA-IR-012-10</t>
  </si>
  <si>
    <t>TLAL-DGOP-FISMAA-IR-012-10</t>
  </si>
  <si>
    <t>LA PETROLERA</t>
  </si>
  <si>
    <t>FISMAA 09</t>
  </si>
  <si>
    <t>1235-10-375</t>
  </si>
  <si>
    <t>PAVIMENTACIÓN CON CONCRETO HIDRÁULICO DE LA CALLE CERRO VISTA HERMOSA (TRAMO DIVISION DEL NORTE A CDA. VISTA HERMOSA) DE LA COL. DR. JORGE JIMENEZ CANTU. FISMAA-IR-13-10</t>
  </si>
  <si>
    <t>TLAL-DGOP-FISMAA-IR-013-10</t>
  </si>
  <si>
    <t xml:space="preserve"> DR. JORGE JIMENEZ CANTU. </t>
  </si>
  <si>
    <t>1235-10-376</t>
  </si>
  <si>
    <t>PAVIMENTACION CON CONCRETO HIDRAULICO DE LA CALLE CAMINO REAL TLAL-DGOP-FISMAA-IR-006-10</t>
  </si>
  <si>
    <t xml:space="preserve"> TLAL-DGOP-FISMAA-IR-006-10</t>
  </si>
  <si>
    <t>1235-10-377</t>
  </si>
  <si>
    <t>PAVIMENTACION CON CONCRETO HIDRAULICO DE LA CALLE CERRO DE LA CARBONERA TLAL-DGOP-FISMAA-IR-017-10</t>
  </si>
  <si>
    <t xml:space="preserve"> TLAL-DGOP-FISMAA-IR-017-10</t>
  </si>
  <si>
    <t>1235-10-378</t>
  </si>
  <si>
    <t>PAVIMENTACION CON CONCRETO HIDRAULICO DE LA CALLE 11 TLAL-DGOP-FISMAA-IR-018-10</t>
  </si>
  <si>
    <t>TLAL-DGOP-FISMAA-IR-018-10</t>
  </si>
  <si>
    <t>1235-10-388</t>
  </si>
  <si>
    <t>PAVIMENTACIÓN CON CONCRETO HIDRÁULICO DE LAS CALLES ADMINISTRADORES (TRAMO PRIMARIA A ANDADOR MUNICIPIO LIBRE) Y URBANISTAS (TRAMO ADMINISTRADORES A URBANISTAS) DE LA COL. REFORMA URBANA. TLAL-DGOP-FISMAA-IR-001-10</t>
  </si>
  <si>
    <t>TLAL-DGOP-FISMAA-IR-001-10</t>
  </si>
  <si>
    <t>COLONIA REFORMA URBANA</t>
  </si>
  <si>
    <t>1235-10-395</t>
  </si>
  <si>
    <t>PAVIMENTACION CON CONCRETO HIDRAULICO DE LA AV. 9 CON GUARNICIONES Y BANQUETAS  TLAL-DGOP-FISMAA-IR-004-10</t>
  </si>
  <si>
    <t>TLAL-DGOP-FISMAA-IR-004-10</t>
  </si>
  <si>
    <t>1235-10-403</t>
  </si>
  <si>
    <t>PAVIMENTACION CON CONCRETO HIDRAULICO DE LA CALLE PUERTO TOPOLOBAMPO TLAL-DGOP-FISMAA-IR-020-10</t>
  </si>
  <si>
    <t>TLAL-DGOP-FISMAA-IR-020-10</t>
  </si>
  <si>
    <t>TEPEOLULCO</t>
  </si>
  <si>
    <t>1235-10-409</t>
  </si>
  <si>
    <t>PAVIMENTACION CON CONCRETO HIDRAULICO DE LA CALLE SAN PEDRO TLAL-DGOP-FISMAA-AD-005-10</t>
  </si>
  <si>
    <t>TLAL-DGOP-FISMAA-AD-005-10</t>
  </si>
  <si>
    <t>REPAVIMENTACION CON CONCRETO HIDRAULICO CALLE DEL GAS TLAL-DGOP-FISMAA-AD-006-10</t>
  </si>
  <si>
    <t>TLAL-DGOP-FISMAA-AD-006-10</t>
  </si>
  <si>
    <t>1235-10-411</t>
  </si>
  <si>
    <t>TLAL-DGOP-FISMAA-AD-007-10 PAVIMENTACION CON CONCRETO HIDRAULICO DE LA CALLE TIZOC TRAMO BENITO JUAREZ A CDA BENITO JUAREZ</t>
  </si>
  <si>
    <t xml:space="preserve">TLAL-DGOP-FISMAA-AD-007-10 </t>
  </si>
  <si>
    <t>1235-10-412</t>
  </si>
  <si>
    <t>PAVIMENTACION CON CONCRETO HIDRAULICO DE LA CALLE TECOLOAPAN TLAL-DGOP-FISMAA-AD- 008-10</t>
  </si>
  <si>
    <t xml:space="preserve"> TLAL-DGOP-FISMAA-AD- 008-10</t>
  </si>
  <si>
    <t>1235-10-414</t>
  </si>
  <si>
    <t>PAVIMENTACION CON CONCRETO HIDRAULICO DE LA CALLE INDEPENDENCIA TLAL-DGOP-FISMAA-AD-010-10</t>
  </si>
  <si>
    <t>TLAL-DGOP-FISMAA-AD-010-10</t>
  </si>
  <si>
    <t>1235-10-415</t>
  </si>
  <si>
    <t>TLAL-DGOP-FISMAA-AD-011-10 PAVIMENTACION CON CONCRETO HIDRAULICO DE LA CALLE PROLG. LOPEZ MATEOS TRAMO MEXICO 68 A CALLE DEL GAS</t>
  </si>
  <si>
    <t xml:space="preserve">TLAL-DGOP-FISMAA-AD-011-10 </t>
  </si>
  <si>
    <t>1235-10-417</t>
  </si>
  <si>
    <t>PAVIMENTACION CON CONCRETO HIDRAULICO DE LA CALLE LOS REYES TLAL-DGOP-FISMAA-AD-013-10</t>
  </si>
  <si>
    <t>TLAL-DGOP-FISMAA-AD-013-10</t>
  </si>
  <si>
    <t>1235-10-418</t>
  </si>
  <si>
    <t>PAVIMENTACION CON CONCRETO HIDRAULICO DE LA  CALLE TARAUMARAS TLAL-DGOP-FISMAA-AD-014-10</t>
  </si>
  <si>
    <t>TLAL-DGOP-FISMAA-AD-014-10</t>
  </si>
  <si>
    <t>CUAUHTEMOC</t>
  </si>
  <si>
    <t>1235-10-419</t>
  </si>
  <si>
    <t>PAVIMENTACION CONCONCRETO HIDRAULICO DE LA CALLE TLAXCALTECAS TLAL-DGOP-FISMAA-AD-015-10</t>
  </si>
  <si>
    <t xml:space="preserve"> TLAL-DGOP-FISMAA-AD-015-10</t>
  </si>
  <si>
    <t>1235-10-420</t>
  </si>
  <si>
    <t>PAVIMENTACION CON CONCRETO HIDRAULICO CALLE CUAUHTEMOC TLAL-DGOP-FISMAA-AD-016-10</t>
  </si>
  <si>
    <t>TLAL-DGOP-FISMAA-AD-016-10</t>
  </si>
  <si>
    <t>1235-10-424</t>
  </si>
  <si>
    <t>PAVIMENTACION CON CONCRETO HIDRAULICO DE LA CALLE CHAMIZAL TLAL-DGOP-FISMAA-AD-020-10</t>
  </si>
  <si>
    <t>TLAL-DGOP-FISMAA-AD-020-10</t>
  </si>
  <si>
    <t>1235-10-431</t>
  </si>
  <si>
    <t>PAVIMENTACION CON CONCRETO HIDRAULICO CALLE MIXTECAS TLAL-DGOP-FISM-AD-21-10</t>
  </si>
  <si>
    <t>TLAL-DGOP-FISM-AD-21-10</t>
  </si>
  <si>
    <t>1235-10-435</t>
  </si>
  <si>
    <t>REHABILITACION GRAL. DE LA ESC. PRIM. JOSE MARIA MORELOS Y PAVON TLAL-DGOP-FISM-AD-001-11</t>
  </si>
  <si>
    <t>TLAL-DGOP-FISM-AD-001-11</t>
  </si>
  <si>
    <t xml:space="preserve">LA LAGUNA </t>
  </si>
  <si>
    <t>FISM 11</t>
  </si>
  <si>
    <t>1235-10-436</t>
  </si>
  <si>
    <t>REHABILITACION GENERAL DEL JARDIN DE NIÑOS MANUEL CERVANTES IMAZ TLAL-DGOP-FISM-AD-002-11</t>
  </si>
  <si>
    <t>TLAL-DGOP-FISM-AD-002-11</t>
  </si>
  <si>
    <t>REFORMA URBANA</t>
  </si>
  <si>
    <t>1235-10-437</t>
  </si>
  <si>
    <t>REHABILITACION GRAL. DE LA ESC. PRIM. EMILIANO ZAPATA TLAL-DGOP-FISM-AD-004-11</t>
  </si>
  <si>
    <t>TLAL-DGOP-FISM-AD-004-11</t>
  </si>
  <si>
    <t>1235-10-438</t>
  </si>
  <si>
    <t>REHABILITACION GENERAL DEL JARDIN DE NIÑOS ADOLFO RUIZ CORTINEZ TLAL-DGOP-FISM-AD-008-11</t>
  </si>
  <si>
    <t>TLAL-DGOP-FISM-AD-008-11</t>
  </si>
  <si>
    <t xml:space="preserve">LA ARBOLEDA </t>
  </si>
  <si>
    <t>1235-10-439</t>
  </si>
  <si>
    <t>REHABILITACION GRAL. DE LA ESC. IGNACIO MANUEL ALTAMIRANO TLAL-DGOP-FISM-AD-014-11</t>
  </si>
  <si>
    <t>TLAL-DGOP-FISM-AD-014-11</t>
  </si>
  <si>
    <t>1235-10-440</t>
  </si>
  <si>
    <t>REHABILITACION GENERAL DE LA ESC. PRIM. EMILIANO ZAPATA TLAL-DGOP-FISM-AD-015-11</t>
  </si>
  <si>
    <t xml:space="preserve"> TLAL-DGOP-FISM-AD-015-11</t>
  </si>
  <si>
    <t>1235-10-441</t>
  </si>
  <si>
    <t>REHABILITACION GENERAL DEL JARDIN DE NIÑOS CHIMALPOPOCA TLAL-DGOP-FISM-AD-009-11</t>
  </si>
  <si>
    <t>TLAL-DGOP-FISM-AD-009-11</t>
  </si>
  <si>
    <t>LOMA BONITA</t>
  </si>
  <si>
    <t>1235-10-442</t>
  </si>
  <si>
    <t>REHABILITACION GRAL. DE LA ESC. PRIM. HERMENEGILDO GALEANA TLAL-DGOP-FISM-AD-016-11</t>
  </si>
  <si>
    <t>TLAL-DGOP-FISM-AD-016-11</t>
  </si>
  <si>
    <t>1235-10-443</t>
  </si>
  <si>
    <t>REHABILITACION GRAL. DE LA ESC. PRIM. DIEGO RIVERA TLAL-DGOP-FISM-IR-002-11</t>
  </si>
  <si>
    <t xml:space="preserve"> TLAL-DGOP-FISM-IR-002-11</t>
  </si>
  <si>
    <t>1235-10-444</t>
  </si>
  <si>
    <t>REHABILITACION GRAL. DE LA ESC. PRIM. CUAUHTEMOC. TLAL-DGOP-FISM-AD-003-11</t>
  </si>
  <si>
    <t xml:space="preserve"> TLAL-DGOP-FISM-AD-003-11</t>
  </si>
  <si>
    <t xml:space="preserve">TEQUEXQUINAHUAC </t>
  </si>
  <si>
    <t>1235-10-445</t>
  </si>
  <si>
    <t>REHABILITACION GENERAL ESC. PRIM. QUETZALCOATL TLAL-DGOP-FISM-AD-006-11</t>
  </si>
  <si>
    <t xml:space="preserve"> TLAL-DGOP-FISM-AD-006-11</t>
  </si>
  <si>
    <t xml:space="preserve">EL TENAYO </t>
  </si>
  <si>
    <t>1235-10-446</t>
  </si>
  <si>
    <t>REHABILITACION GRAL. DEL JARDIN DE NIÑOS CIPACTLI TLAL-DGOP-FISM-AD-010-11</t>
  </si>
  <si>
    <t>TLAL-DGOP-FISM-AD-010-11</t>
  </si>
  <si>
    <t>1235-10-447</t>
  </si>
  <si>
    <t>REHABILITACION GENERAL ESC. PRIM MIGUEL N. LIRA Y/O CONSTITUCION  DE 1917 TLAL-DGOP-FISM AD-007-11</t>
  </si>
  <si>
    <t>TLAL-DGOP-FISM AD-007-11</t>
  </si>
  <si>
    <t xml:space="preserve">SANTA CECILIA </t>
  </si>
  <si>
    <t>1235-10-448</t>
  </si>
  <si>
    <t>REHABILITACION GRAL. DEL JARDIN DE NIÑOS MIGUEL SALINAS TLAL-DGOP-FISM-AD-005-11</t>
  </si>
  <si>
    <t xml:space="preserve"> TLAL-DGOP-FISM-AD-005-11</t>
  </si>
  <si>
    <t>1235-10-449</t>
  </si>
  <si>
    <t>REHABILITACION GRAL. DE LA ESC. PRIM. 26 DE JULIO TLAL-DGOP-FISM-AD-012-11</t>
  </si>
  <si>
    <t xml:space="preserve"> TLAL-DGOP-FISM-AD-012-11</t>
  </si>
  <si>
    <t>1235-10-450</t>
  </si>
  <si>
    <t>REHABILITACION GRAL. DEL JARDIN DE NIÑOS FERNANDO DE ALBA TLAL-DGOP-FISM-AD-031-11</t>
  </si>
  <si>
    <t>TLAL-DGOP-FISM-AD-031-11</t>
  </si>
  <si>
    <t>1235-10-451</t>
  </si>
  <si>
    <t>REHABILITACION GRAL. DE LA ESC. PRIM. GENERALISISMO MORELOS TLAL-DGOP-FISM-IR-001-11</t>
  </si>
  <si>
    <t>TLAL-DGOP-FISM-IR-001-11</t>
  </si>
  <si>
    <t xml:space="preserve">BENITO JUAREZ </t>
  </si>
  <si>
    <t>1235-10-452</t>
  </si>
  <si>
    <t>REHABILITACION GRAL. DE LA ESC. PRIM. FORD 71 TLAL-DGOP-FISM-AD-017-11</t>
  </si>
  <si>
    <t>TLAL-DGOP-FISM-AD-017-11</t>
  </si>
  <si>
    <t xml:space="preserve">LA JOYA IXTACALA </t>
  </si>
  <si>
    <t>1235-10-453</t>
  </si>
  <si>
    <t>REHABILITACION GRAL. DE LA ESC. PRIM.ANDRES MOLINA ENRIQUEZ TLAL-DGOP-FISM-AD-023-11</t>
  </si>
  <si>
    <t>TLAL-DGOP-FISM-AD-023-11</t>
  </si>
  <si>
    <t>U. H. BARRIENTOS</t>
  </si>
  <si>
    <t>1235-10-455</t>
  </si>
  <si>
    <t>REHABILITACION GRAL. DE LA ESC. PRIM. FRANCISCOGONZALEZ BOCANEGRA TLAL-DGOP-FISM-AD-032-11</t>
  </si>
  <si>
    <t>TLAL-DGOP-FISM-AD-032-11</t>
  </si>
  <si>
    <t>1235-10-456</t>
  </si>
  <si>
    <t>REHABILITACION GRAL. DE LA ESC. PRIM. MEXICO TLAL-DGOP-FISM-AD-027-11</t>
  </si>
  <si>
    <t>TLAL-DGOP-FISM-AD-027-11</t>
  </si>
  <si>
    <t>EL ROSARIO I</t>
  </si>
  <si>
    <t>1235-10-457</t>
  </si>
  <si>
    <t>REHABILITACION GRAL. DEL JARDIN DE NIÑOS JAIME TORRES BODET TLAL-DGOP-FISM-AD-021-11</t>
  </si>
  <si>
    <t>TLAL-DGOP-FISM-AD-021-11</t>
  </si>
  <si>
    <t>1235-10-458</t>
  </si>
  <si>
    <t>REHABILITACION GRAL. DE LA ESC. PRIM. GERMAN DELCAMPO TLAL-DGOP-FISM-AD-024-11</t>
  </si>
  <si>
    <t>TLAL-DGOP-FISM-AD-024-11</t>
  </si>
  <si>
    <t>1235-10-459</t>
  </si>
  <si>
    <t>REHABILITACION GRAL. DE LA ESC. SEC. N° 85 TLAL-DGOP-FISM-AD-033-11</t>
  </si>
  <si>
    <t>TLAL-DGOP-FISM-AD-033-11</t>
  </si>
  <si>
    <t>1235-10-460</t>
  </si>
  <si>
    <t>REHABILITACION GRAL. DEL JARDIN DE NIÑOS DEFENSORES DE L PATRIA TLAL-DGOP-FISM-AD-018-11</t>
  </si>
  <si>
    <t>TLAL-DGOP-FISM-AD-018-11</t>
  </si>
  <si>
    <t>U.H. EL TENAYO</t>
  </si>
  <si>
    <t>1235-10-461</t>
  </si>
  <si>
    <t>REHABILITACION GRAL. DEL JARDIN DE NIÑOS JOSE MARTI TLAL-DGOP-FISM-IR-003-11</t>
  </si>
  <si>
    <t xml:space="preserve"> TLAL-DGOP-FISM-IR-003-11</t>
  </si>
  <si>
    <t>1235-10-462</t>
  </si>
  <si>
    <t>REHABILITACION GENERAL DE LA ESC. PRIM. MIGUEL HIDALGO Y COSTILLA Y/O PRIM. GENERALISIMO MORELOS TLAL-DGOP-FISM-AD-028-11</t>
  </si>
  <si>
    <t xml:space="preserve"> TLAL-DGOP-FISM-AD-028-11</t>
  </si>
  <si>
    <t>1235-10-463</t>
  </si>
  <si>
    <t>REHABILITACION GRAL. DEL JARDIN DE NIÑOS MA. ENRIQUETA CAMARILLO TLAL-DGOP-FISM-AD-022-11</t>
  </si>
  <si>
    <t>TLAL-DGOP-FISM-AD-022-11</t>
  </si>
  <si>
    <t>LAZARO CARDENAS 1 SECC</t>
  </si>
  <si>
    <t>1235-10-464</t>
  </si>
  <si>
    <t>REHABILITACION GRAL. DEL JARDN DE NIÑOS CELIC CALLI TLAL-DGOP-FISM-AD-020-11</t>
  </si>
  <si>
    <t xml:space="preserve"> TLAL-DGOP-FISM-AD-020-11</t>
  </si>
  <si>
    <t>RINCON DEL VALLE</t>
  </si>
  <si>
    <t>1235-10-465</t>
  </si>
  <si>
    <t>REHABILITACION GRAL. DE LA ESC. PRIM. LAZARO CARDENAS  TLAL-DGOP-FISM-AD-029-11</t>
  </si>
  <si>
    <t xml:space="preserve"> TLAL-DGOP-FISM-AD-029-11</t>
  </si>
  <si>
    <t>1235-10-466</t>
  </si>
  <si>
    <t>REHABILITACION GRAL. DE LA ESC.PRIM. RAMON GARCIA CHAVEZ TLAL-DGOP-FISM-IR-004-11</t>
  </si>
  <si>
    <t>TLAL-DGOP-FISM-IR-004-11</t>
  </si>
  <si>
    <t>1235-10-467</t>
  </si>
  <si>
    <t>REHABILITACION GRAL. DE LA ESC. SEC. TV. SOR JUANA INES DE LA CRUZ TLAL-DGOP-FISM-IR-005-11</t>
  </si>
  <si>
    <t xml:space="preserve"> TLAL-DGOP-FISM-IR-005-11</t>
  </si>
  <si>
    <t>1235-10-468</t>
  </si>
  <si>
    <t>REHABILITACION GRAL. DEL JARDIN DE NIÑOS ROSAURA ZAPATA TLAL-DGOP-FISM-AD-019-11</t>
  </si>
  <si>
    <t xml:space="preserve"> TLAL-DGOP-FISM-AD-019-11</t>
  </si>
  <si>
    <t>1235-10-469</t>
  </si>
  <si>
    <t>REHABILITACION GRAL. DE LA ESC.PRIM.  MARIA ELENA VARGAS TLAL-DGOP-FISM-AD-026-11</t>
  </si>
  <si>
    <t>TLAL-DGOP-FISM-AD-026-11</t>
  </si>
  <si>
    <t>1235-10-472</t>
  </si>
  <si>
    <t>REHABILITACION GRAL. DEL JARDIN DE NIÑOS MARIA ELENA CHANES TLAL-DGOP-FISM-AD-035-11</t>
  </si>
  <si>
    <t>TLAL-DGOP-FISM-AD-035-11</t>
  </si>
  <si>
    <t>1235-10-474</t>
  </si>
  <si>
    <t>PAVIMENTACIN CON CONCRETO HIDRAULICO DE LA CALLE EXC.TIHUI TLAL-DGOP-FSM-IR-009-11</t>
  </si>
  <si>
    <t>TLAL-DGOP-FSM-IR-009-11</t>
  </si>
  <si>
    <t>1235-10-475</t>
  </si>
  <si>
    <t>PAVIMENTACION CON CONCRETO HIDRAULICO DE LA AV. MARINA NACIONAL TLAL-DGOP-FISM-IR-011-11</t>
  </si>
  <si>
    <t>TLAL-DGOP-FISM-IR-011-11</t>
  </si>
  <si>
    <t>1235-10-476</t>
  </si>
  <si>
    <t>REHABILITACION GRAL. DE LA ESC. PRIM. FORD 15 TLAL-DGOP-FISM-AD-044-11</t>
  </si>
  <si>
    <t>TLAL-DGOP-FISM-AD-044-11</t>
  </si>
  <si>
    <t>1235-10-477</t>
  </si>
  <si>
    <t>REHABILITACION GRAL. E IMPERMEABILIZACION DE LA ESC. PRIM. 20 DE NOVIEMBRE TLAL-DGOP-FISM-AD-038-11</t>
  </si>
  <si>
    <t xml:space="preserve"> TLAL-DGOP-FISM-AD-038-11</t>
  </si>
  <si>
    <t>VISTA HERMOSA</t>
  </si>
  <si>
    <t>1235-10-478</t>
  </si>
  <si>
    <t>REHABILITACION GRAL. DE LA ESC. PRIM. RAFAEL MOLINA B. TLAL-DGOP-FISM-AD-039-11</t>
  </si>
  <si>
    <t xml:space="preserve"> TLAL-DGOP-FISM-AD-039-11</t>
  </si>
  <si>
    <t>1235-10-479</t>
  </si>
  <si>
    <t>REHABILITACION GRAL. DE LA ESC. TELESECUNDARIA LAZARO CARDENAS TLAL-DGOP-FISM-AD-040-11</t>
  </si>
  <si>
    <t>TLAL-DGOP-FISM-AD-040-11</t>
  </si>
  <si>
    <t>1235-10-480</t>
  </si>
  <si>
    <t>REHABILITACION GRAL. DE LA ESC. TEC. 24 VICTOR BRAVO AHUAJA TLAL-DGOP-FISM-AD-041-11</t>
  </si>
  <si>
    <t>TLAL-DGOP-FISM-AD-041-11</t>
  </si>
  <si>
    <t>1235-10-481</t>
  </si>
  <si>
    <t>REHABILITACION GRAL. DE LA ESC. TELESECUNDARIA TLALOC TLAL-DGOP-FISM-AD-042-11</t>
  </si>
  <si>
    <t>TLAL-DGOP-FISM-AD-042-11</t>
  </si>
  <si>
    <t>1235-10-482</t>
  </si>
  <si>
    <t>PAVIMENTACION CON CONCRETO HIDRAULICO DE LA CALLE INSURGENTES TLAL-DGOP-FISM-IR-006-11</t>
  </si>
  <si>
    <t xml:space="preserve"> TLAL-DGOP-FISM-IR-006-11</t>
  </si>
  <si>
    <t>1235-10-483</t>
  </si>
  <si>
    <t>REHABILITACION CON CONCRETO HIDRAULICO DE LA CALLE NARCISO MENDOZA TLAL-DGOP-FISM-IR-008-11</t>
  </si>
  <si>
    <t xml:space="preserve"> TLAL-DGOP-FISM-IR-008-11</t>
  </si>
  <si>
    <t>1235-10-484</t>
  </si>
  <si>
    <t>PAVIMENTACION CON CONCRETO HIDRAULICO DE LA CALLE AGUILAS TLAL-DGOP-FISM-IR-010-11</t>
  </si>
  <si>
    <t>TLAL-DGOP-FISM-IR-010-11</t>
  </si>
  <si>
    <t>1235-10-485</t>
  </si>
  <si>
    <t>REHABILITACION GRAL. DE LA ESC. TEC. N° 37 QUETZATCOATL TLAL-DGOP-FISM-AD-043-11</t>
  </si>
  <si>
    <t xml:space="preserve"> TLAL-DGOP-FISM-AD-043-11</t>
  </si>
  <si>
    <t>1235-10-486</t>
  </si>
  <si>
    <t>PAVIMENTACION CON CONCRETO HIDRAULICO DE LA CALLE ALPINO TEYOTL</t>
  </si>
  <si>
    <t>TLAL-DGOP-FISM-AD-045-11</t>
  </si>
  <si>
    <t xml:space="preserve">LAZARO CARDENAS 2DA SECCIÓN </t>
  </si>
  <si>
    <t>1235-10-487</t>
  </si>
  <si>
    <t>PAVIMENTACION CON CONCRETO HIDRAULICO DE LA CALLE EXP. NIEBLA TLAL-DGOP-FISM-IR-007-11</t>
  </si>
  <si>
    <t>TLAL-DGOP-FISM-IR-007-11</t>
  </si>
  <si>
    <t>LAZARO CARDENAS 2 SECC</t>
  </si>
  <si>
    <t>1235-10-488</t>
  </si>
  <si>
    <t>REHABILITACION GRAL. DE LA ESC. PRIMARIA TATA VASCO  TLAL-DGOP-FISM-AD-037-11</t>
  </si>
  <si>
    <t>TLAL-DGOP-FISM-AD-037-11</t>
  </si>
  <si>
    <t>U. H. I.M.S.S.</t>
  </si>
  <si>
    <t>1235-10-489</t>
  </si>
  <si>
    <t>REPAVIMENTACION CON CONCRETO HIDRAULICO DE LA CALLE OLMECAS TLAL-DGOP-FISM-IR-012-11</t>
  </si>
  <si>
    <t>TLAL-DGOP-FISM-IR-012-11</t>
  </si>
  <si>
    <t>1235-10-490</t>
  </si>
  <si>
    <t>REHABILITACION GRAL. DE LA ESC. PRIM. FRANCISCO VILLA TLAL-DGOP-FISM-AD-052-11</t>
  </si>
  <si>
    <t xml:space="preserve"> TLAL-DGOP-FISM-AD-052-11</t>
  </si>
  <si>
    <t>1235-10-491</t>
  </si>
  <si>
    <t>REHABILITACION GRAL. DE LA ESC. PRIM. CLUB DE LEONES TLAL-DGOP-FISM-AD-048-11</t>
  </si>
  <si>
    <t>TLAL-DGOP-FISM-AD-048-11</t>
  </si>
  <si>
    <t>TENAYO CENTRO</t>
  </si>
  <si>
    <t>1235-10-493</t>
  </si>
  <si>
    <t>REHABILITACION GRAL. DE LA ESC. PRIM. IGNACIO RAMIREZ TLAL-DGOP-FISM-AD-051-11</t>
  </si>
  <si>
    <t>TLAL-DGOP-FISM-AD-051-11</t>
  </si>
  <si>
    <t xml:space="preserve">LOMAS DE SAN JUAN IXHUATEPEC </t>
  </si>
  <si>
    <t>1235-10-494</t>
  </si>
  <si>
    <t>PAVIMENTACION CON CONCRETO HIDRAULICO DE LA CALLE EMILIO PORTES GIL TLAL-DGOP-FISM-IR-014-11</t>
  </si>
  <si>
    <t xml:space="preserve"> TLAL-DGOP-FISM-IR-014-11</t>
  </si>
  <si>
    <t>1235-10-495</t>
  </si>
  <si>
    <t>REPAVIMENTACION CON CONCRETO HIDRAULICO DE LA CALLE EXC. DE LORENA TLAL-DGOP-FISM-IR-017-11</t>
  </si>
  <si>
    <t>TLAL-DGOP-FISM-IR-017-11</t>
  </si>
  <si>
    <t>1235-10-496</t>
  </si>
  <si>
    <t>PAVIMENTACION CON CONCRETO HIDRAULICO CALLE MEXICO 68 TLAL-DGOP-FISM-IR-015-11</t>
  </si>
  <si>
    <t>TLAL-DGOP-FISM-IR-015-11</t>
  </si>
  <si>
    <t>1235-10-497</t>
  </si>
  <si>
    <t>PAVIMENTACION CON CONCRETO ASFALTICO DE LA CALLE BENITO JUAREZ TLAL-DGOP-FISM-IR-016-11</t>
  </si>
  <si>
    <t>TLAL-DGOP-FISM-IR-016-11</t>
  </si>
  <si>
    <t>1235-10-498</t>
  </si>
  <si>
    <t>"PAVIMENTACIÓN DE CONCRETO HIDRÁULICO DE LA CALLE EXPLORADORES MEXICANOS Y LA CALLE H. COLEGIO MILITAR DE MÉXICO TRAMO: 1.- CALLE EXPLORADORES MEXICANOS DE LA CALLE PENTATLÓN UNIVERSITARIO A CALLE YOLOXOCHITL, 2.- CALLE COLEGIO MILITAR DE MÉXICO DE LA CALLE YOLOXOCHITL A LA AVENIDA LA PRESA" 1 SECC. TLAL-DGOP-FISM-IR-019-11</t>
  </si>
  <si>
    <t xml:space="preserve"> TLAL-DGOP-FISM-IR-019-11</t>
  </si>
  <si>
    <t>1235-10-499</t>
  </si>
  <si>
    <t>REHABILITACION GRAL. DE LA ESC. PRIMARIA MIGUEL HIDALGO TLAL-DGOP-FISM-AD-050-11</t>
  </si>
  <si>
    <t>TLAL-DGOP-FISM-AD-050-11</t>
  </si>
  <si>
    <t>INDEPENDENCIA</t>
  </si>
  <si>
    <t>1235-10-502</t>
  </si>
  <si>
    <t>REHABILITACION GRAL. DELA ESC. TELESEC. RICARDO FLORES MAGON TLAL-DGOP-FISM-AD-054-11</t>
  </si>
  <si>
    <t>TLAL-DGOP-FISM-AD-054-11</t>
  </si>
  <si>
    <t>1235-10-503</t>
  </si>
  <si>
    <t>REHABILITACION GENERAL DE LA ESC. PRIM. IGNACIO ZARAGOZA  TLAL-DGOP-FISM-AD-036-11</t>
  </si>
  <si>
    <t>TLAL-DGOP-FISM-AD-036-11</t>
  </si>
  <si>
    <t>EL MIRADOR</t>
  </si>
  <si>
    <t>1235-10-505</t>
  </si>
  <si>
    <t>PAVIMENTACION CON CONCRETOHIDRAULICO DE LA CALLE MARINA NACIONAL TLAL-DGOP-FISM-IR-018-11</t>
  </si>
  <si>
    <t>TLAL-DGOP-FISM-IR-018-11</t>
  </si>
  <si>
    <t>1235-10-506</t>
  </si>
  <si>
    <t>REHABILITACION GRAL. DE LA ESC. SEC. GRAL. CONSTTUCION DE 1917 TLAL-DGOP-FISM-AD-055-11</t>
  </si>
  <si>
    <t>TLAL-DGOP-FISM-AD-055-11</t>
  </si>
  <si>
    <t>1235-10-507</t>
  </si>
  <si>
    <t>REHABILITACION GRAL. DE LA ESC. TEC. N° 41 LAZARO CARDENAS TLAL-DGOP-FISM-AD-046-11</t>
  </si>
  <si>
    <t>TLAL-DGOP-FISM-AD-046-11</t>
  </si>
  <si>
    <t>1235-10-508</t>
  </si>
  <si>
    <t>REPAVIMENTACION CON CONCRETO HIDRAULICO DE LA CALLE ACUARIO TLAL-DGOP-FISM-AD-057-11</t>
  </si>
  <si>
    <t>TLAL-DGOP-FISM-AD-057-11</t>
  </si>
  <si>
    <t>LA SIDERAL</t>
  </si>
  <si>
    <t>1235-10-509</t>
  </si>
  <si>
    <t>REPAVIMENTACION CON CONCRETO HIDRAULICO DE LA CALLE PRIV. DE SANTA ROSA TLAL-DGOP-FISM-AD-58-11</t>
  </si>
  <si>
    <t xml:space="preserve"> TLAL-DGOP-FISM-AD-58-11</t>
  </si>
  <si>
    <t>1235-10-510</t>
  </si>
  <si>
    <t>REPAVIMENTACION CON CONCRETO HIDRAULICO DE LA CALLE TICOMAN TLAL-DGOP-FISM-AD-059-11</t>
  </si>
  <si>
    <t>TLAL-DGOP-FISM-AD-059-11</t>
  </si>
  <si>
    <t>1235-10-511</t>
  </si>
  <si>
    <t>REPAVIMENTACION CON CONCRETO HIDRAULICO DE LA CALLE ATLAMICA TLAL-DGOP-FISM-AD-60-11</t>
  </si>
  <si>
    <t>TLAL-DGOP-FISM-AD-60-11</t>
  </si>
  <si>
    <t>1235-10-512</t>
  </si>
  <si>
    <t>REPAVIMENTACION CON CONCRETO HIDRAULICO DE LA CALLE IGNACIO ZARAGOZA TLAL-DGOP-FISM-AD-061-11</t>
  </si>
  <si>
    <t>TLAL-DGOP-FISM-AD-061-11</t>
  </si>
  <si>
    <t>1235-10-513</t>
  </si>
  <si>
    <t>PAVIMENTACION CON CONCRETO HIDRAULICO DE LA CALLE NIÑOS HEROES TLAL-DGOP-FISM-IR-013-11</t>
  </si>
  <si>
    <t>TLAL-DGOP-FISM-IR-013-11</t>
  </si>
  <si>
    <t>1235-10-517</t>
  </si>
  <si>
    <t>REPAVIMENTACION CON  CONCRETO HIDRAULICO DE AV. DEL PANTEON TLAL-DGOP-FISM-IR-005-12</t>
  </si>
  <si>
    <t>TLAL-DGOP-FISM-IR-005-12</t>
  </si>
  <si>
    <t xml:space="preserve">SAN ISIDRO IXHUATEPEC </t>
  </si>
  <si>
    <t>FISM 12</t>
  </si>
  <si>
    <t>1235-10-523</t>
  </si>
  <si>
    <t>REPAVIMENT5ACION CON CONCRETO HIDRAULICO CALLE FRANCISCO VILLA TLAL-DGOP-FISM-IR-010-12</t>
  </si>
  <si>
    <t>TLAL-DGOP-FISM-IR-010-12</t>
  </si>
  <si>
    <t>1235-10-524</t>
  </si>
  <si>
    <t>TLAL-DGOP-FISM-AD-003-12 REPAVIMENTACION CON CONCRETO HIDRAULICO 3RA CDA. DE MORELOS TRAMO DE AV. MORELOS A CALLE PAVON</t>
  </si>
  <si>
    <t xml:space="preserve">TLAL-DGOP-FISM-AD-003-12 </t>
  </si>
  <si>
    <t>1235-10-525</t>
  </si>
  <si>
    <t>TLAL-DGOP-FISM-AD-004-12  REPAVIMENTACION CON CONCRETO HIDRAULICO 1RA. CDA. DE MORELOS TRAMO DE AV. MORELOS A 1RA CDA DE MORELOS</t>
  </si>
  <si>
    <t xml:space="preserve">TLAL-DGOP-FISM-AD-004-12  </t>
  </si>
  <si>
    <t>1235-10-530</t>
  </si>
  <si>
    <t>TLAL-DGOP-FISM-IR-011-12 REPAVIMENTACION CON CONCRETO HIDRAULICO CALLE ALPINO CARPIO, TRAMO DE VOLCANES A CERRO DEL CHIQUIHUITE, UBICADA EN LA COL. LAZARO CARDENAS 1RA. SECCION</t>
  </si>
  <si>
    <t xml:space="preserve">TLAL-DGOP-FISM-IR-011-12 </t>
  </si>
  <si>
    <t>LAZARO CARDENAS 1RA. SECCION</t>
  </si>
  <si>
    <t>1235-10-531</t>
  </si>
  <si>
    <t>REPAVIMENTACION CON ASFALTO CALLE LAGO SAYATLAN  TLAL-DGOP-FISM-IR-013-12</t>
  </si>
  <si>
    <t xml:space="preserve"> TLAL-DGOP-FISM-IR-013-12</t>
  </si>
  <si>
    <t>1235-10-556</t>
  </si>
  <si>
    <t>TLAL-DGOP-FISMAA-IR-005-14 REPAVIMENTACION CON CONCRETO HIDRAULICO DE LA CALLE CERRO DE LA MESA DE POPOCATEPETL A CERRO DE LA RINCONADA, UBICADA EN LA COL. DR. JORGE JIMENEZ CANTU</t>
  </si>
  <si>
    <t xml:space="preserve">TLAL-DGOP-FISMAA-IR-005-14 </t>
  </si>
  <si>
    <t>FISMAA 14</t>
  </si>
  <si>
    <t>1235-10-565</t>
  </si>
  <si>
    <t>PAVIMENTACION CON CONCRETO HIDRAULICO CALLE GRUPO QUETZALES TLAL-DGOP-FISMAA-IR-015-14</t>
  </si>
  <si>
    <t xml:space="preserve"> TLAL-DGOP-FISMAA-IR-015-14</t>
  </si>
  <si>
    <t>1235-14-05</t>
  </si>
  <si>
    <t>REHABILITACION DEL DEPORTIVO PERIFERICO DEL PANTEON.</t>
  </si>
  <si>
    <t>TLAL-DGOP-PIM-HABITAT-IR-005-05</t>
  </si>
  <si>
    <t>COL. LAZARO CARDENAS 3A SECCION.</t>
  </si>
  <si>
    <t>PIM HABITAT 05</t>
  </si>
  <si>
    <t>1235-14-58</t>
  </si>
  <si>
    <t>"PARQUE DEPORTIVO PUEBLO DE LOS REYES"</t>
  </si>
  <si>
    <t>TLAL-DGOP-PIM-REP-IR-003-11</t>
  </si>
  <si>
    <t>PUEBLO DE LOS REYES IXTACALA</t>
  </si>
  <si>
    <t>PIM REP 11</t>
  </si>
  <si>
    <t>1235-14-59</t>
  </si>
  <si>
    <t>"PARQUE UNION Y ESFUERZO"</t>
  </si>
  <si>
    <t>TLAL-DGOP-PIM-REP-IR-004-11</t>
  </si>
  <si>
    <t>COL. DR. JORGE JIMENEZ CANTU</t>
  </si>
  <si>
    <t>1235-14-62</t>
  </si>
  <si>
    <t>"MODULO DEPORTIVO SANTA MARIA TLAYACAMPA "</t>
  </si>
  <si>
    <t>TLAL-DGOP-PIM.REP-IR-006-11</t>
  </si>
  <si>
    <t>COL. SANTA MARIA TLAYACAMPA</t>
  </si>
  <si>
    <t>1235-14-65</t>
  </si>
  <si>
    <t>PAVIMENTACION CON CONCRETO HIDRAULICO DE LAS CALLES COMANDO ALPINO TRAMO AV. CRATER A VOLCANES; DEFENSORES AYEDA TRAMO JOVENES ALPINISTAS A CLUB VANGUARDIA ALPINO; CRATER TRAMO AV. LA PRESAREGION DE JOVENES ALPINISTAS; VOLCANES TRAMO CLUB ALPINO TECALLI A EXCURSIONISTAS ZEMPOALTEPETL</t>
  </si>
  <si>
    <t>TLAL-DGOP-PIM-HABITAT-LP-001-11</t>
  </si>
  <si>
    <t>PIM HABITAT 11</t>
  </si>
  <si>
    <t>1235-14-66</t>
  </si>
  <si>
    <t>PAVIMENTACION CON CONCRETO HIDRAULICO DE LAS CALLES SAMUEL
VILLEGAS TRAMO TANQUE 1 A AV. FEDERA; NOVENA DE MORELOS TRAMO AV. FEDERAL A 1RA DE PAVON</t>
  </si>
  <si>
    <t>TLAL-DGOP-PIM-HABITAT-LP-002-11</t>
  </si>
  <si>
    <t>1235-14-67</t>
  </si>
  <si>
    <t>"PAVIMENTACIÓN CON CONCRETO HIDRÁULICO DE LA AV. PACÍFICO TRAMO 1A CERRADA DE SANTA CECILIA A FRANCISCO VILLA Y PAVIMENTACIÓN CON CONCRETO HIDRÁULICO DE LA CALLE PEÑITAS TRAMO PEDRO FERRIZ A CALLE VICENTE GUERRERO" CALLES TLAL-DGOP-PIM-HABITAT-IR-003-11</t>
  </si>
  <si>
    <t>TLAL-DGOP-PIM-HABITAT-IR-003-11</t>
  </si>
  <si>
    <t>PIM-HABITAT 11</t>
  </si>
  <si>
    <t>1235-14-68</t>
  </si>
  <si>
    <t>PAVIMENTACION CON CONCRETO HIDRAULICO DE LA CALLE ECATEPEC DE MORELOS TLAL-DGOP-PIM-HABITAT-IR-001-11</t>
  </si>
  <si>
    <t>TLAL-DGOP-PIM-HABITAT-IR-001-11</t>
  </si>
  <si>
    <t>1235-14-69</t>
  </si>
  <si>
    <t>PAVIMENTACION CON CONCRETO HIDRAULICO DE LA CALLE OLMECAS TLAL-DGOP-PIM-HABITAT-IR-02-11</t>
  </si>
  <si>
    <t>TLAL-DGOP-PIM-HABITAT-IR-02-11</t>
  </si>
  <si>
    <t>1235-14-75</t>
  </si>
  <si>
    <t xml:space="preserve">TLAL-DGOP-PIM-HABITAT-LP-002-13 PAVIMENTACION CON CONCRETO HIDRAULICO DE LA CALLE MERCEDARIOS, TRAMO CERRO
MERCENARIOS A PLAN SAGITARIO, UBICADA EN LA COL. LAZARO CARDENAS 3RA SECCION </t>
  </si>
  <si>
    <t>TLAL-DGOP-PIM-HABITAT-LP-002-13</t>
  </si>
  <si>
    <t>PIM-HABITAT 13</t>
  </si>
  <si>
    <t>1235-16-23</t>
  </si>
  <si>
    <t>PAVIMENTACION CON CONCRETO HIDRAULICO CALLE NARANJO TLAL-DGOP-GIS-LP-017-09</t>
  </si>
  <si>
    <t xml:space="preserve"> TLAL-DGOP-GIS-LP-017-09</t>
  </si>
  <si>
    <t>GIS 09</t>
  </si>
  <si>
    <t>1235-16-25</t>
  </si>
  <si>
    <t>PAVIMENTACION CON CARPETA ASFALTICA EN VARIAS CALLES LA LOMA TLAL-DGOP-GIS-LP-020-09</t>
  </si>
  <si>
    <t>TLAL-DGOP-GIS-LP-020-09</t>
  </si>
  <si>
    <t>LA LOMA TLALNEMEX</t>
  </si>
  <si>
    <t>1235-16-27</t>
  </si>
  <si>
    <t>PAVIMENTACION CON CARPETA ASFALTICA DE LA CALLE CULTURA GRIEGA TLAL-DGOP-GIS-LP-015-09</t>
  </si>
  <si>
    <t>TLAL-DGOP-GIS-LP-015-09</t>
  </si>
  <si>
    <t xml:space="preserve">EL ROSARIO I </t>
  </si>
  <si>
    <t>1235-16-29</t>
  </si>
  <si>
    <t>PAVIMENTACION CON CARPETA ASFALTICA DE LA CALLE PROL. 100 MTS. TLAL-DGOP-GIS-LP-019-09</t>
  </si>
  <si>
    <t xml:space="preserve"> TLAL-DGOP-GIS-LP-019-09</t>
  </si>
  <si>
    <t>1235-16-38</t>
  </si>
  <si>
    <t>PAVIMENTACION CON CARPETA ASFALTICA DE LA DALIAS, PETUNIAS, TULIPANES Y BEGONIAS TLAL-DGOP-GIS-AD-004-09</t>
  </si>
  <si>
    <t xml:space="preserve"> TLAL-DGOP-GIS-AD-004-09</t>
  </si>
  <si>
    <t>VALLE HERMOSO</t>
  </si>
  <si>
    <t>1235-16-40</t>
  </si>
  <si>
    <t>PAVIMENTACION CON CONCRETO HIDRAULICO DE LA CALLE DURANGO Y FRANCISCO VILLA TLAL-DGOP-GIS-LP-002-09</t>
  </si>
  <si>
    <t xml:space="preserve"> TLAL-DGOP-GIS-LP-002-09</t>
  </si>
  <si>
    <t>1235-16-46</t>
  </si>
  <si>
    <t>PAVIMENTACION CON CARPETA ASFALTICA DE LAS ENTRADAS 83,85,87,91,101,105 Y 107 TLAL-DGOP-GIS-LP-016-09</t>
  </si>
  <si>
    <t>TLAL-DGOP-GIS-LP-016-09</t>
  </si>
  <si>
    <t>U.H. Gustavo baz prada col. Los reyes ixtacala</t>
  </si>
  <si>
    <t>1235-16-53</t>
  </si>
  <si>
    <t>REPAVIMENTACION CON CONCRETO ASFALTICO  AV. DE LOS FAYLES TLAL-DGOP-GIS-IR-005-11</t>
  </si>
  <si>
    <t>TLAL-DGOP-GIS-IR-005-11</t>
  </si>
  <si>
    <t>GIS 11</t>
  </si>
  <si>
    <t>1235-17-01</t>
  </si>
  <si>
    <t>ESC. PRIMARIA RICARDO FLORES MAGON IMPERMEABILIZACION Y PINTURA MEEDU-AD-001-08</t>
  </si>
  <si>
    <t>MEEDU-AD-001-08</t>
  </si>
  <si>
    <t>EL ROSARIO II</t>
  </si>
  <si>
    <t>MEEDU 08</t>
  </si>
  <si>
    <t>1235-21-10</t>
  </si>
  <si>
    <t>REHABILITACION DE COCINA Y CANCELERIA EN EL JARDIN DE NIÑOS ROSAURA ZAPATA. TLAL-DGOP-FPCE-AD-002-14</t>
  </si>
  <si>
    <t xml:space="preserve"> TLAL-DGOP-FPCE-AD-002-14</t>
  </si>
  <si>
    <t>NUEVA IXTACALA</t>
  </si>
  <si>
    <t>FPCE 14</t>
  </si>
  <si>
    <t>1235-21-11</t>
  </si>
  <si>
    <t>REHABILITACION GRAL. DE LA ESC. SECUNDARIA N° 75 LAS IXTACALAS. TLAL-DGOP-FPCE-AD-003-14</t>
  </si>
  <si>
    <t>TLAL-DGOP-FPCE-AD-003-14</t>
  </si>
  <si>
    <t xml:space="preserve">SAN JUAN IXTACALA </t>
  </si>
  <si>
    <t>1235-23-02</t>
  </si>
  <si>
    <t>TLAL-DGOP-PAD-LP-003-14
PINCELADAS EN GRANDE (MEJORAMIENTO DE LA IMAGEN URBANA) ZONA 3</t>
  </si>
  <si>
    <t>TLAL-DGOP-PAD-LP-003-15</t>
  </si>
  <si>
    <t>1235-26-03</t>
  </si>
  <si>
    <t>TLAL-DGOP-FCE-IR-003-15
REHABILITACION DE CANCHA DE USOS MULTIPLES, MODULO DEPORTIVO "EL TRIANGULO", EN LA NUEVA FERROCARRILERA; Y REHABILITACION DE CANCHA DE USOS MULTIPLES, PROLONGACION JILOTEPEC, EN EL TRIANGULO</t>
  </si>
  <si>
    <t>TLAL-DGOP-FCE-IR-003-15</t>
  </si>
  <si>
    <t>EL TRIANGULO</t>
  </si>
  <si>
    <t>FCE 15</t>
  </si>
  <si>
    <t>1235-33-31</t>
  </si>
  <si>
    <t>REPAVIMENTACION CON CONCRETO ASFALTICO DE LA AV. MARIO COLIN DE AV JESUS REYES HEROLES A AV. RADIAL TOLTECA</t>
  </si>
  <si>
    <t>TLAL-DGOP-PIM-IVIAL-LP-003-18</t>
  </si>
  <si>
    <t>1235-33-32</t>
  </si>
  <si>
    <t>REPAVIMENTACION CON CONCRETO ASFALTICO DE LA AV. PRESIDENTE JUAREZ A RETORNO</t>
  </si>
  <si>
    <t>TLAL-DGOP-PIM-IVIAL-LP-002-18</t>
  </si>
  <si>
    <t>1235-34-11</t>
  </si>
  <si>
    <t>REHABILITACION GENERAL DE LA ESC. PRIMARIA GENERALISIMO MORELOS COL. BENIRO JUAREZ</t>
  </si>
  <si>
    <t>TLAL-DGOP-PIM-IEDU-IR-020-17</t>
  </si>
  <si>
    <t>BENITO JUAREZ TEQUEXQUINAHUAC</t>
  </si>
  <si>
    <t>IEDU 17</t>
  </si>
  <si>
    <t>1235-34-12</t>
  </si>
  <si>
    <t>REHABILITACION GENERAL DE LA ESC. PRIM BENITO JUAREZ COL. MARINA NACIONAL</t>
  </si>
  <si>
    <t>TLAL-DGOP-PIM-IEDU-IR-021-17</t>
  </si>
  <si>
    <t>MARINA NACIONAL</t>
  </si>
  <si>
    <t>1235-35-03</t>
  </si>
  <si>
    <t xml:space="preserve">REHABILITACION DEL EDIFICIO CATRA COL. EX HACIENDA DE EN MEDIO </t>
  </si>
  <si>
    <t>TLAL-DGOP-PIM-EDADM-IR-003-17</t>
  </si>
  <si>
    <t>EDADM 17</t>
  </si>
  <si>
    <t>1235-35-07</t>
  </si>
  <si>
    <t>CONSTRUCCION DEL MURO DE CONTENCION EN LA COL. LOMAS DE SAN JUAN IXHUATEPEC</t>
  </si>
  <si>
    <t>TLAL-DGOP-PIM-EDADM-IR-001-18</t>
  </si>
  <si>
    <t>1235-38-04</t>
  </si>
  <si>
    <t>REHABILITACION GENERAL DE LAS CANCHAS DE USOS MULTIPLES COL. CONSTITUYENTES DE 1857</t>
  </si>
  <si>
    <t>TLAL-DGOP-PIM-IDEP-AD-001-18</t>
  </si>
  <si>
    <t>CONSTITUYENTES DE 1857</t>
  </si>
  <si>
    <t>1235-38-05</t>
  </si>
  <si>
    <t>REHABILITACION GENERAL DE LAS CANCHAS DE USOS MULTIPLES COL. VALLE DE SANTA MONICA</t>
  </si>
  <si>
    <t>TLAL-DGOP-PIM-IDEP-IR-003-18</t>
  </si>
  <si>
    <t>VALLE DE SANTA MONICA</t>
  </si>
  <si>
    <t>1235-43-02</t>
  </si>
  <si>
    <t xml:space="preserve">REHABILITACION GENERAL DE LA U. H. ROSARIO II SECTOR I </t>
  </si>
  <si>
    <t>TLAL-DGOP-PIM-MEVI-LP-004-18</t>
  </si>
  <si>
    <t>U. H. ROSARIO I SECTOR I</t>
  </si>
  <si>
    <t>1235-43-04</t>
  </si>
  <si>
    <t xml:space="preserve">REHABILITACION GENERAL DE LA U. H. ROSARIO II SECTOR II CB </t>
  </si>
  <si>
    <t>TLAL-DGOP-PIM-MEVI-IR-003-18</t>
  </si>
  <si>
    <t>U. H. ROSARIO I SECTOR II CB</t>
  </si>
  <si>
    <t>1235-43-05</t>
  </si>
  <si>
    <t xml:space="preserve">REHABILITACION GENERAL DE LA U. H. ROSARIO II SECTOR II CD </t>
  </si>
  <si>
    <t>TLAL-DGOP-PIM-MEVI-IR-004-18</t>
  </si>
  <si>
    <t>U. H. ROSARIO I SECTOR II CD</t>
  </si>
  <si>
    <t>1235-44-10</t>
  </si>
  <si>
    <t xml:space="preserve">CONSTRUCCION DE ARCO TECHO EN AREA DE IMPARTICION DE EDUCACION FISICA EN LA ESC. PRIM. HERMANOS FLORES MAGON COL. JORGE JIMENEZ CANTU </t>
  </si>
  <si>
    <t>TLAL/DIU/R28-IE/IR-008/2019</t>
  </si>
  <si>
    <t>R28</t>
  </si>
  <si>
    <t>1235-44-12</t>
  </si>
  <si>
    <t xml:space="preserve">TECHADO EN AREA DE IMPARTICION DE EDUCACION FISICA Y TRABAJOS COMPLEMENTARIOS EN LAS ESCUELAS PRIM. FELIPE CARRILLO PUERTO Y SEC. MEXICO </t>
  </si>
  <si>
    <t>TLAL/DIU/R28-IE/IR-001/2019</t>
  </si>
  <si>
    <t>1235-44-16</t>
  </si>
  <si>
    <t>REHABILITACIÓN GENERAL DE LAS ESCUELAS: CAM NO. 82 "GABY BRIMMER" UBICADO EN AVENIDA SAN JOSE S/N  Y PRIMARIA PEDRO MORENO UBICADA EN CALLE VENUSTIANO CARRANZA 14</t>
  </si>
  <si>
    <t>TLAL-DIU-R28-IE-IR-023-2019</t>
  </si>
  <si>
    <t>RAMO 28</t>
  </si>
  <si>
    <t>1235-44-17</t>
  </si>
  <si>
    <t>REHABILITACIÓN GENERAL DE  CINCO ESCUELAS:  PRIMARIA GRAL. VICENTE GUERRERO UBICADA EN CALLE BERNA Y BURDEOS S/N; PRIMARIA JUSTO SIERRA UBICADA EN CALLE POPOCATEPETL Y CERRO DE LA GAVIA S/N; SECUNDARIA JOSE VASCONCELOS UBICADA EN AVENIDA NORTE 28; PRIMARIA JAIME NUNÓ Y JARDIN DE NIÑOS UNIDAD HAB No 2 DEL IMSS</t>
  </si>
  <si>
    <t>TLAL/DIU/R28-IE/IR-028/2019</t>
  </si>
  <si>
    <t>1235-44-20</t>
  </si>
  <si>
    <t>REHABILITACIÓN GENERAL DE LAS ESCUELAS:  SECUNDARIA MANUEL MUÑOZ LAZARO UBICADA EN AVENIDA TLALNEPANTLA S/N, REHABILITACION GENERAL DE LA PRIMARIA GRAL. LAZARO CARDENAS DEL RIO, REHABILITACION GENERAL DE LA PRIMARIA BENITO JUAREZ</t>
  </si>
  <si>
    <t>TLAL/DIU/R28-IE/IR-033/2019</t>
  </si>
  <si>
    <t>1235-44-22</t>
  </si>
  <si>
    <t>TECHADO EN ÁREA DE IMPARTICIÓN DE EDUCACIÓN FÍSICA EN LA PRIMARIA DIARIO DE MEXICO UBICADA EN CALLE QUERETARO S/N Y CONSTRUCCIÓN DE COMEDOR ESCOLAR EN EL JARDIN DE NIÑOS SILVINA JARDON UBICADO EN CALLE DURANGO Y COLIMA S/N</t>
  </si>
  <si>
    <t>TLAL/DIU/R28-IE/IR-037/2019</t>
  </si>
  <si>
    <t>1235-44-23</t>
  </si>
  <si>
    <t>REHABILITACIÓN DE DEPORTIVO TLALLI II UBICADO EN AV. CIVILIZACIONES MZA. 1 ZONA A S/N</t>
  </si>
  <si>
    <t>TLAL/DIU/R28-ID/IR-046/2019</t>
  </si>
  <si>
    <t xml:space="preserve">EL ROSARIO </t>
  </si>
  <si>
    <t>1235-45-01</t>
  </si>
  <si>
    <t xml:space="preserve">CONSTRUCCIÓN DE DRENAJE SANITARIO EN LA CALLE 21 DE MARZO DE CALLE 11 A LIMITE DE LA CALLE Y LA CALLE ROSARIO DE CALLE 9 A CALLE PUERTO PRÍNCIPE </t>
  </si>
  <si>
    <t>TLAL/DIU/FISM-R28/IR-019/2019</t>
  </si>
  <si>
    <t>FISM19</t>
  </si>
  <si>
    <t>1235-45-02</t>
  </si>
  <si>
    <t xml:space="preserve">CONSTRUCCIÓN DE RED DE AGUA POTABLE EN  LA CALLE 21 DE MARZO DE CALLE 11 A LIMITE DE LA CALLE Y LA CALLE ROSARIO DE CALLE 9 A CALLE PUERTO PRÍNCIPE </t>
  </si>
  <si>
    <t>FISM 19</t>
  </si>
  <si>
    <t>1235-45-10</t>
  </si>
  <si>
    <t>CONSTRUCCIÓN DE DRENAJE SANITARIO EN LA CALLE PUERTO PRÍNCIPE DE CALLE SANTA CRUZ A CALLE TEPEOLULCO (CANALETA)</t>
  </si>
  <si>
    <t>TLAL/DIU/FISM/R28/IR-020/2019</t>
  </si>
  <si>
    <t>1235-45-11</t>
  </si>
  <si>
    <t>CONSTRUCCIÓN DE RED DE AGUA POTABLE EN LA CALLE PUERTO PRÍNCIPE DE CALLE SANTA CRUZ A CALLE TEPEOLULCO (CANALETA)</t>
  </si>
  <si>
    <t>1235-45-16</t>
  </si>
  <si>
    <t>CONSTRUCCIÓN DE DRENAJE SANITARIO EN LA CALLE 16 DE SEPTIEMBRE DE CALLE FRESNO A CALLE JACARANDAS Y CERRADA 14 DE LA AVENIDA ONCE A LÍMITE DE LA CALLE.</t>
  </si>
  <si>
    <t>TLAL/DIU/FISM-R28/IR-029/2019</t>
  </si>
  <si>
    <t>1235-45-17</t>
  </si>
  <si>
    <t>CONSTRUCCIÓN DE RED DE AGUA POTABLE EN LA CALLE 16 DE SEPTIEMBRE DE CALLE FRESNO A CALLE JACARANDAS Y CERRADA 14 DE LA AVENIDA ONCE A LÍMITE DE LA CALLE.</t>
  </si>
  <si>
    <t>1235-45-19</t>
  </si>
  <si>
    <t>CONSTRUCCIÓN DE DRENAJE SANITARIO EN LA CALLE EBANO DE AVENIDA 9 A CALLE ENCINOS</t>
  </si>
  <si>
    <t>TLAL/DIU/FISM-R28/IR-038/2019</t>
  </si>
  <si>
    <t>1235-45-20</t>
  </si>
  <si>
    <t>CONSTRUCCIÓN DE RED DE AGUA POTABLE EN LA CALLE EBANO DE AVENIDA 9 A CALLE ENCINOS</t>
  </si>
  <si>
    <t>1235-46-01</t>
  </si>
  <si>
    <t>CONSTRUCCIÓN DE TECHADO EN ÁREA DE IMPARTICIÓN DE EDUCACIÓN FÍSICA EN PREESCOLAR MANUEL CERVANTES IMAZ CLAVE: C.C.T. T.M.  15DJN1105J UBICADA EN COL. REFORMA URBANA</t>
  </si>
  <si>
    <t>TLAL/DIU/FISM/IR-021/2019</t>
  </si>
  <si>
    <t>1235-46-02</t>
  </si>
  <si>
    <t>CONSTRUCCIÓN DE TECHADO EN ÁREA DE IMPARTICIÓN DE EDUCACIÓN FÍSICA EN PRIMARIA EMILIANO ZAPATA C.C.T. T.M. 15DPR0687O, UBICADA EN LA COL DR. JORGE JIMÉNEZ CANTÚ</t>
  </si>
  <si>
    <t>TLAL/DIU/FISM/IR-022/2019</t>
  </si>
  <si>
    <t>1235-46-05</t>
  </si>
  <si>
    <t>CONSTRUCCIÓN DE AULA EN PRESCOLAR "FRIDA KAHLO UBICADO EN PUERTO ESCONDIDO" C.C.T. T.M. 15EJN4083H</t>
  </si>
  <si>
    <t>TLAL/DIU/FISM/IR-035/2019</t>
  </si>
  <si>
    <t>1235-46-06</t>
  </si>
  <si>
    <t>CONSTRUCCIÓN DE TECHADO EN ÁREA DE IMPARTICIÓN DE EDUCACIÓN FÍSICA EN PRIMARIA EMILIANO ZAPATA C.C.T. T.M. 15EPR1573S, T.V. 15EPR1911B, UBICADA EN COLONIA REFORMA URBANA</t>
  </si>
  <si>
    <t>TLAL/DIU/FISM/IR-040/2019</t>
  </si>
  <si>
    <t>1235-46-07</t>
  </si>
  <si>
    <t>CONSTRUCCIÓN DE COMEDOR ESCOLAR EN SECUNDARIA "OFICIAL No. 249 CONSTITUCIÓN DE 1917" CLAVE: 15EES06050</t>
  </si>
  <si>
    <t>TLAL/DIU/FISM/AD-055/2019</t>
  </si>
  <si>
    <t>1235-47-17</t>
  </si>
  <si>
    <t>REHABILITACIÓN DE TECALLIS (SEGURIDAD PÚBLICA), EN LA ZONA "PONIENTE UNO" DEL MUNICIPIO DE TLALNEPANTLA DE BAZ.</t>
  </si>
  <si>
    <t>TLAL/DIU/FEFOM/IR-090/2019</t>
  </si>
  <si>
    <t>FEFOM 19</t>
  </si>
  <si>
    <t>1235-47-18</t>
  </si>
  <si>
    <t>REHABILITACIÓN DE TECALLIS (SEGURIDAD PÚBLICA), EN LA ZONA "ORIENTE" DEL MUNICIPIO DE TLALNEPANTLA DE BAZ</t>
  </si>
  <si>
    <t>1235-47-19</t>
  </si>
  <si>
    <t>REHABILITACIÓN DE TECALLIS (SEGURIDAD PÚBLICA), EN LA ZONA "PONIENTE DOS" DEL MUNICIPIO DE TLALNEPANTLA DE BAZ.</t>
  </si>
  <si>
    <t>1235-48-03</t>
  </si>
  <si>
    <t xml:space="preserve">REHABILITACION Y MANTENIMIENTO DEL ALMACEN SAN RAFAEL </t>
  </si>
  <si>
    <t>TLAL/DIU/PIM-EA/LP-065/2019</t>
  </si>
  <si>
    <t>SAN RAFAEL</t>
  </si>
  <si>
    <t>X</t>
  </si>
  <si>
    <t>1236-02-833</t>
  </si>
  <si>
    <t>TLAL-DGOP-FOPAEDAPIE-LP-001-13
REHABILITACION DE LA PISTA DE ATLETISMO Y CAMPO DE FUTBOL EN EL DEPORTIVO SANTA CECILIA, UBICADA EN LA AV. SAN RAFAEL ESQ. AMATES, EN EL  FRACCIONAMIENTO SAN RAFAEL</t>
  </si>
  <si>
    <t>TLAL-DGOP-FOPAEDAPIE-LP-001-13</t>
  </si>
  <si>
    <t>FOPAEDAPIE 13</t>
  </si>
  <si>
    <t>1236-09-02</t>
  </si>
  <si>
    <t>REHABILITACION DE BIBLIOTECA PIM-DGDUOPE-AD-001-03</t>
  </si>
  <si>
    <t xml:space="preserve"> PIM-DGDUOPE-AD-001-03</t>
  </si>
  <si>
    <t>PIM 03</t>
  </si>
  <si>
    <t>1236-09-49</t>
  </si>
  <si>
    <t>REHABILITACION Y MANTENIMIENTO DE VARIAS BIBLIOTECAS PIM-AD-004-05</t>
  </si>
  <si>
    <t xml:space="preserve"> PIM-AD-004-05</t>
  </si>
  <si>
    <t>1236-09-56</t>
  </si>
  <si>
    <t>CONSTRUCCION DE ESTACION DE BOMBEROS EN AV. ALFREDO DEL MAZO PIM-AD-016-04</t>
  </si>
  <si>
    <t xml:space="preserve"> PIM-A-016-04</t>
  </si>
  <si>
    <t>1236-09-69</t>
  </si>
  <si>
    <t xml:space="preserve">PIM/IR/01-06 REMODELACIÓN DEL ARCHIVO MUNICIPAL ZONA PONIENTE Y ADECUACIÓN DE EDIFICIOS PÚBLICOS,COL.DIVERSAS
COMUNIDADES EN EL MUNICIPIO </t>
  </si>
  <si>
    <t>PIM/IR/01-06</t>
  </si>
  <si>
    <t>PIM 06</t>
  </si>
  <si>
    <t>1236-09-168</t>
  </si>
  <si>
    <t>REHABILITACION DE VARIAS BIBLIOTECAS PIM-AD-003-07</t>
  </si>
  <si>
    <t>PIM-AD-003-07</t>
  </si>
  <si>
    <t>PIM 07</t>
  </si>
  <si>
    <t>1236-09-170</t>
  </si>
  <si>
    <t>REHABILITACION DE LA CASA DE LA CULTURA PEDRO LABRADA PIM-AD-001-07</t>
  </si>
  <si>
    <t xml:space="preserve"> PIM-AD-001-07</t>
  </si>
  <si>
    <t>1236-09-176</t>
  </si>
  <si>
    <t>REMODELACION DEL TEATRO DE LA CASA DE LA CULTURA SOR JUANA INES DE LA CRUZ PIM-AD-001-08</t>
  </si>
  <si>
    <t>PIM-AD-001-08</t>
  </si>
  <si>
    <t>PIM 08</t>
  </si>
  <si>
    <t>1236-09-184</t>
  </si>
  <si>
    <t>CONSTRUCCION DE LA CASA DE LA TERCERA EDAD COL. PRENSA NACIONAL. PIM-LP-003-08</t>
  </si>
  <si>
    <t xml:space="preserve"> PIM-LP-003-08</t>
  </si>
  <si>
    <t>PRENSA NACIONAL</t>
  </si>
  <si>
    <t>1236-09-252</t>
  </si>
  <si>
    <t xml:space="preserve">CONSTRUCCION DE LA BIBLIOTECA EN CALLE FRANCISCO I. MADERO </t>
  </si>
  <si>
    <t>TLAL-GGOP-PIM-IR-023-10</t>
  </si>
  <si>
    <t>LIBROS BLANCOS ULT. EST.</t>
  </si>
  <si>
    <t>1236-09-263</t>
  </si>
  <si>
    <t>REMODELACION DE LA SUBSECRETARIA DE GOBIERNO.</t>
  </si>
  <si>
    <t>TLAL-DGOP-PIM-AD-019-10</t>
  </si>
  <si>
    <t>1236-09-326</t>
  </si>
  <si>
    <t>COSNTRUCCION DEL SALON DE USOS MULTIPLES EN EL EDIFICIO DEL CENTRO ADM. CRISTINA PACHECO TLAL-DGOP-PIM-IR-020-11</t>
  </si>
  <si>
    <t>TLAL-DGOP-PIM-IR-020-11</t>
  </si>
  <si>
    <t>IND. LA PRESA</t>
  </si>
  <si>
    <t>1236-09-327</t>
  </si>
  <si>
    <t>AMPLIACION DE LA CASA DEL PUEBLO TLAL-DGOP-PIM-IR-021-11</t>
  </si>
  <si>
    <t>TLAL-DGOP-PIM-IR-021-11</t>
  </si>
  <si>
    <t>1236-09-342</t>
  </si>
  <si>
    <t>CONSTRUCCION DE CASA DE LA CULTURA  TLAL-DGOP-PIM-IR-001-12</t>
  </si>
  <si>
    <t xml:space="preserve"> TLAL-DGOP-PIM-IR-001-12</t>
  </si>
  <si>
    <t>U.H. P.I.P.S.A.</t>
  </si>
  <si>
    <t>1236-09-581</t>
  </si>
  <si>
    <t>TLAL-DGOP-CONACULTA-IR-001-13  
REHABILITACION Y EQUIPAMIENTO DE CASA DE CULTURA "TABLA HONDA", UBICADA EN LA U.H. TABLA HONDA</t>
  </si>
  <si>
    <t>TLAL-DGOP-CONACULTA-IR-001-13</t>
  </si>
  <si>
    <t>CONACULTA 13</t>
  </si>
  <si>
    <t>1236-09-582</t>
  </si>
  <si>
    <t xml:space="preserve">TLAL-DGOP-CONACULTA-IR-002-13 
REHABILITACION Y EQUIPAMIENTO DE CASA DE CULTURA "JAVIER PEREZ OLAGARAY", UBICADA EN LA U.H. SAN BUENAVENTURA </t>
  </si>
  <si>
    <t>TLAL-DGOP-CONACULTA-IR-002-13</t>
  </si>
  <si>
    <t>SAN BUENAVENTURA</t>
  </si>
  <si>
    <t>1236-09-584</t>
  </si>
  <si>
    <t xml:space="preserve">TLAL-DGOP-CONACULTA-AD-001-13  
REHABILITACIÓN Y EQUIPAMIENTO DE CASA DE CULTURA "PUEBLO EL ROSARIO", UBICADA EN LA U.H. EL ROSARIO I SECTOR III </t>
  </si>
  <si>
    <t xml:space="preserve">TLAL-DGOP-CONACULTA-AD-001-13 </t>
  </si>
  <si>
    <t>EL ROSARIO I SECTOR II</t>
  </si>
  <si>
    <t>1236-10-501</t>
  </si>
  <si>
    <t>REHABILITACION GRAL. DEL CENTRO DE DESARROLLO LUCIA SAENZ TLAL-DGOP-FISM-AD-049-11</t>
  </si>
  <si>
    <t>TLAL-DGOP-FISM-AD-049-11</t>
  </si>
  <si>
    <t>1236-14-06</t>
  </si>
  <si>
    <t>CONSTRUCCION DE CENTRO DE ATENCION INFANTIL</t>
  </si>
  <si>
    <t>TLAL-DGOP-PIM-HABITAT-IR-003-05</t>
  </si>
  <si>
    <t>COL. DR. JORGE JIMENEZ CANTÚ.</t>
  </si>
  <si>
    <t>1236-04-08</t>
  </si>
  <si>
    <t>CONSTRUCCION DE UN CENTRO DE DESARROLLO COMUNITARIO</t>
  </si>
  <si>
    <t>TLAL-DGOP-PIM-HABITAT-LP-002-05</t>
  </si>
  <si>
    <t>COL. SAN ISIDRO IXHUATEPEC</t>
  </si>
  <si>
    <t>1236-14-63</t>
  </si>
  <si>
    <t>"DEPORTIVO CARACOLES"</t>
  </si>
  <si>
    <t>TLAL-DGOP-PIM-REP-IR-005-11</t>
  </si>
  <si>
    <t>1236-15-12</t>
  </si>
  <si>
    <t>REMODELACION DEL DEPORTIVO CARLOS HEMOSILLO 3 ETAPA  EXCED-PET-AD-002-09</t>
  </si>
  <si>
    <t>EXCED-PET-AD-002-09</t>
  </si>
  <si>
    <t>SAN RAFALE</t>
  </si>
  <si>
    <t>EXCED-PET</t>
  </si>
  <si>
    <t>1236-18-1</t>
  </si>
  <si>
    <t>REHABILITACION DE 6 MODULOS DE VIGILANCIA SUBSEMUN-IR-001-11</t>
  </si>
  <si>
    <t>SUBSEMUN-IR-001-11</t>
  </si>
  <si>
    <t>SUBSEMUN 11</t>
  </si>
  <si>
    <t>1236-19-01</t>
  </si>
  <si>
    <t>REHABILITACION DEL DEPORTIVO SANTA CECILIA TLAL-DGOP-FID-LP-001-13</t>
  </si>
  <si>
    <t>TLAL-DGOP-FID-LP-001-13</t>
  </si>
  <si>
    <t>FID 13</t>
  </si>
  <si>
    <t>1236-20-01</t>
  </si>
  <si>
    <t>POLIFORUM DIGITAL 1° ETAPA TLAL-DGOP-FDC-LP-001-14</t>
  </si>
  <si>
    <t>TLAL-DGOP-FDC-LP-001-14</t>
  </si>
  <si>
    <t>EL ROSARIO I SECTOR III</t>
  </si>
  <si>
    <t>FDC 14</t>
  </si>
  <si>
    <t>1236-20-02</t>
  </si>
  <si>
    <t>TLAL-DGOP-FC-LP-001-15 REHABILITACION DEL
EDIFICIO DEL TEATRO CENTENARIO, UBICADA EN TLALNEPANTLA CENTRO</t>
  </si>
  <si>
    <t>TLAL-DGOP-FC-LP-001-15</t>
  </si>
  <si>
    <t>FC 15</t>
  </si>
  <si>
    <t>1236-35-01</t>
  </si>
  <si>
    <t xml:space="preserve">CONSTRUCCION DE LA UNIDAD DE RESCATE PROTECCION CIVIL BASE FENIX FRACC VALLE CEYLAN </t>
  </si>
  <si>
    <t>TLAL-DGOP-PIM-EDADM-IR-002-17</t>
  </si>
  <si>
    <t>FRACC VALLE CEYLAN</t>
  </si>
  <si>
    <t>1236-35-02</t>
  </si>
  <si>
    <t xml:space="preserve">REHABILITACION DE LOS ARCOS CENTRO COL CENTRO </t>
  </si>
  <si>
    <t>TLAL-DGOP-PIM-ADADM-IR-005-17</t>
  </si>
  <si>
    <t>1236-35-06</t>
  </si>
  <si>
    <t>REHABILITACION GENERAL DEL EDIFICIO ADMINISTRATIVO EL CONO FRACC. LA ROMANA</t>
  </si>
  <si>
    <t>TLAL-DGOP-PIM-PIM-EDADM-IR-008-17</t>
  </si>
  <si>
    <t>FRACC LA ROMANA</t>
  </si>
  <si>
    <t>1236-35-11</t>
  </si>
  <si>
    <t>REHABILITACION DEL EDIFICIO ACAMBAY FRACC. LA ROMANA</t>
  </si>
  <si>
    <t>TLAL-DGOP-PIM-EDADM-LP-002-18</t>
  </si>
  <si>
    <t>1236-35-16</t>
  </si>
  <si>
    <t>POLIFORUM DIGITAL 2A ETAPA COL. EL ROSARIO</t>
  </si>
  <si>
    <t>TLAL-DGOP-PIM-EDADM-IR-006-18</t>
  </si>
  <si>
    <t>U. H. EL ROSARIO</t>
  </si>
  <si>
    <t>1236-38-01</t>
  </si>
  <si>
    <t xml:space="preserve">REHABILITACION GENERAL DEL DEPORTIVO TLALNEPANTLA COL. VIVEROS DE LA LOMA </t>
  </si>
  <si>
    <t>TLAL-DGOP-PIM-IDEP-IR-001-17</t>
  </si>
  <si>
    <t>IDEP 17</t>
  </si>
  <si>
    <t>1236-38-07</t>
  </si>
  <si>
    <t>REHABILITACION DE LAS CANCHAS DEL DEPORTIVO CRI -CRI COL SAN JUAN IXHUATEPEC</t>
  </si>
  <si>
    <t>TLAL-DGOP-PIM-IDEP-IR-005-18</t>
  </si>
  <si>
    <t>1236-38-10</t>
  </si>
  <si>
    <t xml:space="preserve">TLAL-DGOP-PIM-IDEP-IR-007-18 CONSTRUCCION DE CICLOVIA </t>
  </si>
  <si>
    <t xml:space="preserve">TLAL-DGOP-PIM-IDEP-IR-007-18 </t>
  </si>
  <si>
    <t xml:space="preserve"> Al  31  de  Diciembre  de 2019</t>
  </si>
  <si>
    <t xml:space="preserve">Cuenta de Registro </t>
  </si>
  <si>
    <r>
      <t>Identificación de Obra</t>
    </r>
    <r>
      <rPr>
        <sz val="8"/>
        <rFont val="Arial"/>
        <family val="2"/>
      </rPr>
      <t xml:space="preserve"> </t>
    </r>
  </si>
  <si>
    <t xml:space="preserve">Reparaciones y Mantenimientos </t>
  </si>
  <si>
    <t xml:space="preserve">Obras no Capitalizables o del Dominio Público </t>
  </si>
  <si>
    <t>Obras Capitalizables o Transferibles</t>
  </si>
  <si>
    <t xml:space="preserve">Importe </t>
  </si>
  <si>
    <t xml:space="preserve">Comentarios </t>
  </si>
  <si>
    <t xml:space="preserve">SIN MOVIMIENTO </t>
  </si>
  <si>
    <r>
      <t xml:space="preserve">Total </t>
    </r>
    <r>
      <rPr>
        <b/>
        <sz val="8"/>
        <rFont val="Arial"/>
        <family val="2"/>
      </rPr>
      <t xml:space="preserve"> </t>
    </r>
  </si>
  <si>
    <r>
      <t xml:space="preserve">Entidad Municipal: </t>
    </r>
    <r>
      <rPr>
        <sz val="9"/>
        <rFont val="Arial"/>
        <family val="2"/>
      </rPr>
      <t>(1)    MUNICIPIO DE TLALNEPANTLA DE BAZ, 092</t>
    </r>
  </si>
  <si>
    <t>Al 31 de Diciembre de 2019  (2)</t>
  </si>
  <si>
    <t>Fondo de Aportaciones para el Fortalecimiento de los Municipios 2019</t>
  </si>
  <si>
    <t>1112     4     291</t>
  </si>
  <si>
    <t>Banco Mercantil del Norte, S. A.</t>
  </si>
  <si>
    <t>Fondo de Infraestructura Social Municipal 2019</t>
  </si>
  <si>
    <t>1112    14        2</t>
  </si>
  <si>
    <t>Banca Mifel, S. A.</t>
  </si>
  <si>
    <t>Fortalecimiento para la Seguridad 2019</t>
  </si>
  <si>
    <t>1112    14        7</t>
  </si>
  <si>
    <t>Fondo de Aportaciones para la Seguridad Pública 2019</t>
  </si>
  <si>
    <t>1112    14        9</t>
  </si>
  <si>
    <t>Fondo de Estabilización de los Ingresos de las Entidades Federativas 2019</t>
  </si>
  <si>
    <t>1112    14      10</t>
  </si>
  <si>
    <t>Fondo de Pavimentación y Desarrollo Municipal 2011</t>
  </si>
  <si>
    <t>1112     4     285</t>
  </si>
  <si>
    <t>Espacios Educativos 2008</t>
  </si>
  <si>
    <t>1112     4     284</t>
  </si>
  <si>
    <t>Zonas Arqueológicas 2011</t>
  </si>
  <si>
    <t>1112     4     292</t>
  </si>
  <si>
    <t>Entidad Municipal: Municipio de Tlalnepantla de Baz, 092</t>
  </si>
  <si>
    <t>Del 01 de Enero al 31 de Diciembre de  2019</t>
  </si>
  <si>
    <r>
      <t xml:space="preserve">Mes 
</t>
    </r>
    <r>
      <rPr>
        <sz val="14"/>
        <color indexed="8"/>
        <rFont val="Arial"/>
        <family val="2"/>
      </rPr>
      <t>(4)</t>
    </r>
  </si>
  <si>
    <r>
      <t xml:space="preserve">Núm. de Póliza 
</t>
    </r>
    <r>
      <rPr>
        <sz val="14"/>
        <color indexed="8"/>
        <rFont val="Arial"/>
        <family val="2"/>
      </rPr>
      <t>(5)</t>
    </r>
  </si>
  <si>
    <r>
      <t xml:space="preserve">Núm. y Nombre de la Cuenta Contable 
</t>
    </r>
    <r>
      <rPr>
        <sz val="14"/>
        <color indexed="8"/>
        <rFont val="Arial"/>
        <family val="2"/>
      </rPr>
      <t>(6)</t>
    </r>
  </si>
  <si>
    <r>
      <t xml:space="preserve">Banco y Núm. de Cuenta 
</t>
    </r>
    <r>
      <rPr>
        <sz val="14"/>
        <color indexed="8"/>
        <rFont val="Arial"/>
        <family val="2"/>
      </rPr>
      <t>(7)</t>
    </r>
  </si>
  <si>
    <r>
      <t xml:space="preserve">Importe Recibido en Bancos
</t>
    </r>
    <r>
      <rPr>
        <sz val="14"/>
        <color indexed="8"/>
        <rFont val="Arial"/>
        <family val="2"/>
      </rPr>
      <t>(8)</t>
    </r>
  </si>
  <si>
    <r>
      <t xml:space="preserve">Importe de la Retención de CONAGUA
 </t>
    </r>
    <r>
      <rPr>
        <sz val="14"/>
        <color indexed="8"/>
        <rFont val="Calibri"/>
        <family val="2"/>
      </rPr>
      <t>(9)</t>
    </r>
  </si>
  <si>
    <r>
      <t xml:space="preserve">Importe de la Retención de CAEM
  </t>
    </r>
    <r>
      <rPr>
        <sz val="14"/>
        <color indexed="8"/>
        <rFont val="Calibri"/>
        <family val="2"/>
      </rPr>
      <t>(10)</t>
    </r>
  </si>
  <si>
    <r>
      <t xml:space="preserve">Importe de la Retención por otros conceptos  
</t>
    </r>
    <r>
      <rPr>
        <sz val="14"/>
        <color indexed="8"/>
        <rFont val="Calibri"/>
        <family val="2"/>
      </rPr>
      <t>(11)</t>
    </r>
  </si>
  <si>
    <r>
      <t xml:space="preserve">Total 
(8 + 9 + 10 + 11)
</t>
    </r>
    <r>
      <rPr>
        <sz val="14"/>
        <color indexed="8"/>
        <rFont val="Calibri"/>
        <family val="2"/>
      </rPr>
      <t>(12)</t>
    </r>
  </si>
  <si>
    <r>
      <t xml:space="preserve"> *Saldo de la cuenta por cobrar al Organismo de Agua 
</t>
    </r>
    <r>
      <rPr>
        <sz val="14"/>
        <color indexed="8"/>
        <rFont val="Calibri"/>
        <family val="2"/>
      </rPr>
      <t>(13)</t>
    </r>
  </si>
  <si>
    <r>
      <t xml:space="preserve">Comentarios  
</t>
    </r>
    <r>
      <rPr>
        <sz val="14"/>
        <color indexed="8"/>
        <rFont val="Calibri"/>
        <family val="2"/>
      </rPr>
      <t>(14)</t>
    </r>
  </si>
  <si>
    <t>ENERO</t>
  </si>
  <si>
    <t>P.I. 62</t>
  </si>
  <si>
    <t>1112 - 4 - 291 - 0 - 0 BANORTE, S.A. 1052383468 (FORTAMUN 19)</t>
  </si>
  <si>
    <t>BANORTE, S.A. FORTAMUN 2019 No. CUENTA 1052383468</t>
  </si>
  <si>
    <t>FEBRERO</t>
  </si>
  <si>
    <t>P.I. 57</t>
  </si>
  <si>
    <t>MARZO</t>
  </si>
  <si>
    <t>P.I. 56</t>
  </si>
  <si>
    <t>ABRIL</t>
  </si>
  <si>
    <t>P.I. 58</t>
  </si>
  <si>
    <t>MAYO</t>
  </si>
  <si>
    <t>JUNIO</t>
  </si>
  <si>
    <t>JULIO</t>
  </si>
  <si>
    <t>P.I.68</t>
  </si>
  <si>
    <t>AGOSTO</t>
  </si>
  <si>
    <t>SEPTIEMBRE</t>
  </si>
  <si>
    <t>P.I. 59</t>
  </si>
  <si>
    <t>OCTUBRE</t>
  </si>
  <si>
    <t>P.I. 72</t>
  </si>
  <si>
    <t>NOVIEMBRE</t>
  </si>
  <si>
    <t>P.I. 61</t>
  </si>
  <si>
    <t>DICIEMBRE</t>
  </si>
  <si>
    <t>P.I. 64</t>
  </si>
  <si>
    <t xml:space="preserve">               </t>
  </si>
  <si>
    <t>( pesos)</t>
  </si>
  <si>
    <t>DEL 01 DE ENERO  AL 31 DE DICIEMBRE DE 2019.</t>
  </si>
  <si>
    <t>MUNICIPIO: TLALNEPANTLA DE BAZ, 092</t>
  </si>
  <si>
    <r>
      <t>CONCEPTO</t>
    </r>
    <r>
      <rPr>
        <b/>
        <sz val="8"/>
        <rFont val="Arial"/>
        <family val="2"/>
      </rPr>
      <t xml:space="preserve"> </t>
    </r>
  </si>
  <si>
    <t xml:space="preserve">IMPORTE </t>
  </si>
  <si>
    <t>1.- Ingresos Presupuestarios</t>
  </si>
  <si>
    <t>2.- Mas Ingresos contables no presupuestarios</t>
  </si>
  <si>
    <t>Ingresos Financieros</t>
  </si>
  <si>
    <t>Incremento por Variación de Inventarios</t>
  </si>
  <si>
    <t>Disminución del Exceso de Estimaciones por Pérdida o Deterioro u Ubsoledcencia</t>
  </si>
  <si>
    <t>Disminución del Exceso de Provisiones</t>
  </si>
  <si>
    <t>Otros Ingresos y Beneficios Varios</t>
  </si>
  <si>
    <t>Otros Ingresos  Contables no Presupuestarios</t>
  </si>
  <si>
    <t>3.- Menos Ingresos  presupuestarios no contables</t>
  </si>
  <si>
    <t>Aprovechamientos  Patrimoniales</t>
  </si>
  <si>
    <t>Ingresos derivados de Financiamientos</t>
  </si>
  <si>
    <t>Otros Ingresos  Presupuestarios no Contables</t>
  </si>
  <si>
    <t>Remanentes de Ramo 33 (FISM)</t>
  </si>
  <si>
    <t>Ingresos Derivados de  Ejercicios  Anteriores no Aplicados</t>
  </si>
  <si>
    <t>3.- Ingresos  Contables</t>
  </si>
  <si>
    <t>Saldo al 31 de Diciembre de 2018</t>
  </si>
  <si>
    <t>Amortizaciones al Capital del ejercicio 2019</t>
  </si>
  <si>
    <t>Entidad Municipal: (1) TLALNEPANTLA DE BAZ, 092</t>
  </si>
  <si>
    <t>Al 31 de Diciembre de 2019    (2)</t>
  </si>
  <si>
    <t xml:space="preserve">   Bodegas y Depositos</t>
  </si>
  <si>
    <t xml:space="preserve">   Edificios administrativos</t>
  </si>
  <si>
    <t xml:space="preserve">   Gimnasios y centros deportivos</t>
  </si>
  <si>
    <t xml:space="preserve">   Mercados</t>
  </si>
  <si>
    <t xml:space="preserve">   Otros edificios</t>
  </si>
  <si>
    <t>VARIOS</t>
  </si>
  <si>
    <t xml:space="preserve">   Articulos y equipo de biblioteca</t>
  </si>
  <si>
    <t xml:space="preserve">   Equipo contra incendio</t>
  </si>
  <si>
    <t xml:space="preserve">   Equipo de ingenieria</t>
  </si>
  <si>
    <t xml:space="preserve">   Mobiliario y equipo de clinicas y hospitales</t>
  </si>
  <si>
    <t xml:space="preserve">   Vehiculos</t>
  </si>
  <si>
    <t xml:space="preserve">   Motocicletas</t>
  </si>
  <si>
    <t xml:space="preserve">   Bicicletas</t>
  </si>
  <si>
    <t xml:space="preserve">   Maquinaria y accesorios</t>
  </si>
  <si>
    <t xml:space="preserve">   Maquinaria y equipo de construcción</t>
  </si>
  <si>
    <t xml:space="preserve">   Maquinaria y equipo diverso</t>
  </si>
  <si>
    <t xml:space="preserve">   Equipo hidráulico</t>
  </si>
  <si>
    <t xml:space="preserve">   Equipo de radio y comunicación</t>
  </si>
  <si>
    <t xml:space="preserve">   Bienes artisticos e historicos y culturales</t>
  </si>
  <si>
    <t>MTRO. RICARDO SANTOS ARREOLA</t>
  </si>
  <si>
    <t xml:space="preserve">NOTAS: </t>
  </si>
  <si>
    <t>NOTA 1: DATOS CORRECTOS</t>
  </si>
  <si>
    <r>
      <t xml:space="preserve">Entidad Municipal:  Tlalnepantla de Baz, 092 </t>
    </r>
    <r>
      <rPr>
        <sz val="8"/>
        <rFont val="Arial"/>
        <family val="2"/>
      </rPr>
      <t xml:space="preserve"> (1)</t>
    </r>
  </si>
  <si>
    <r>
      <t xml:space="preserve"> Al 31  de Diciembre de 2019 </t>
    </r>
    <r>
      <rPr>
        <sz val="8"/>
        <rFont val="Arial"/>
        <family val="2"/>
      </rPr>
      <t xml:space="preserve"> (2)</t>
    </r>
  </si>
  <si>
    <t>Otros (Funcionarios)</t>
  </si>
  <si>
    <t>Nota 2: La Información del formato de Financiamientos viene formulado por la entidad fiscalizadora  debido a que del capital descuenta la amortización y el pago de intereses; siendo el dato correcto de saldo del crédito al 31 de diciembre de 2019 la cantidad de $423,172,898.50</t>
  </si>
  <si>
    <r>
      <t xml:space="preserve">Entidad Municipal:  MUNICIPIO DE TLALNEPANTLA DE BAZ, 092 </t>
    </r>
    <r>
      <rPr>
        <sz val="10"/>
        <rFont val="Arial"/>
        <family val="2"/>
      </rPr>
      <t>(1)</t>
    </r>
  </si>
  <si>
    <t>Del  01  de  ENERO  al 31  de DICIEMBRE de 2019 (2)</t>
  </si>
  <si>
    <r>
      <t>Entidad Municipal: Tlalnepantla de Baz, 092.</t>
    </r>
    <r>
      <rPr>
        <sz val="11"/>
        <rFont val="Arial"/>
        <family val="2"/>
      </rPr>
      <t xml:space="preserve"> </t>
    </r>
  </si>
  <si>
    <t>Al 31 de Diciembre de 2019.</t>
  </si>
  <si>
    <t>De conformidad con el articulo 10 y sexto transitorio de la  Ley de Disciplina Financiera de las Entidades Federativas y los Municipios, no considera la partida 1522 "Liquidaciones por indemnizaciones, por sueldos y salarios caídos"; el cual para el ejercicio fiscal 2018 tuvo un presupuesto autorizado de $ 19,787,972.57, un presupuesto modificado de $ 44,031,975.60 y un presupuesto ejercido de $ 43,540,208.20; así mismo el ejercicio 2019 la partida en comento tuvo un presupuesto autorizado de $ 24,999,116.02, un presupuesto modificado de $ 67,624,813.75 y un ejercido de $ 66,269,859.54; no obstante los datos de este rubro, solo está considerando lo que resta del capítulo 1000 "Servicios Personales".</t>
  </si>
  <si>
    <t>Para ambos ejercicios fiscales, el Municipio de Tlalnepantla dentro de su estructura orgánica, cuenta con el Instituto Municipal de Salud.</t>
  </si>
  <si>
    <t>“Bajo protesta de decir verdad declaramos que los estados financieros y sus notas, son razonablemente correctos y son responsabilidad del emisor”.</t>
  </si>
  <si>
    <t>Entidad Municipal: (1) TLALNEPANTLA DE BAZ</t>
  </si>
  <si>
    <t>Del 01 de enero al 31 de diciembre de 2019 (2)</t>
  </si>
  <si>
    <t>Remanentes Fondo para la Infraestructura Social 2018 (FISMDF y FISE)</t>
  </si>
  <si>
    <r>
      <t>NOTA 4:</t>
    </r>
    <r>
      <rPr>
        <sz val="14"/>
        <rFont val="Arial"/>
        <family val="2"/>
      </rPr>
      <t xml:space="preserve"> Es importe señalar que en el entero de las retenciones del 2%, 2 al millar, 5 al millar y 3% del Impuesto por Remuneraciones al Trabajo Personal enteradas a la Caja General de Gobierno se redondean al entero a partir del 0.5, por lo tanto, en lo que respecta al FEFOM la variación en el redondeo en general se tomó de rendimientos financieros, y es equivalente a $2.67 pesos.</t>
    </r>
  </si>
  <si>
    <r>
      <t xml:space="preserve">Entidad Municipal </t>
    </r>
    <r>
      <rPr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: TLALNEPANTLA DE BAZ </t>
    </r>
  </si>
  <si>
    <t xml:space="preserve">(2)  Al  31  de diciembre de 2019                </t>
  </si>
  <si>
    <r>
      <rPr>
        <b/>
        <sz val="11"/>
        <color theme="1"/>
        <rFont val="Arial"/>
        <family val="2"/>
      </rPr>
      <t xml:space="preserve">Número de la entidad </t>
    </r>
    <r>
      <rPr>
        <sz val="11"/>
        <color theme="1"/>
        <rFont val="Arial"/>
        <family val="2"/>
      </rPr>
      <t xml:space="preserve">(3): </t>
    </r>
    <r>
      <rPr>
        <b/>
        <sz val="11"/>
        <color theme="1"/>
        <rFont val="Arial"/>
        <family val="2"/>
      </rPr>
      <t>104</t>
    </r>
  </si>
  <si>
    <t>NOTAS:</t>
  </si>
  <si>
    <r>
      <rPr>
        <b/>
        <sz val="12"/>
        <color theme="1"/>
        <rFont val="Calibri"/>
        <family val="2"/>
        <scheme val="minor"/>
      </rPr>
      <t>1)</t>
    </r>
    <r>
      <rPr>
        <sz val="12"/>
        <color theme="1"/>
        <rFont val="Calibri"/>
        <family val="2"/>
        <scheme val="minor"/>
      </rPr>
      <t xml:space="preserve"> La diferencia entre el ingreso recaudado menos la aplicación de los recursos es por $81,846.51 (Ochenta y un mil ochocientos cuarenta y seis pesos 51/100 M.N.), los cuales corresponden al reintegro de recursos no ejercidos que se realizó el 14 de enero de 2020.</t>
    </r>
  </si>
  <si>
    <r>
      <rPr>
        <b/>
        <sz val="12"/>
        <color theme="1"/>
        <rFont val="Calibri"/>
        <family val="2"/>
        <scheme val="minor"/>
      </rPr>
      <t>2)</t>
    </r>
    <r>
      <rPr>
        <sz val="12"/>
        <color theme="1"/>
        <rFont val="Calibri"/>
        <family val="2"/>
        <scheme val="minor"/>
      </rPr>
      <t xml:space="preserve"> Las retenciones correspondientes al 2 al millar, 5 al millar y 2% de Supervisión se están incluyendo completas, sin embargo, las retenciones aplicadas en el mes de diciembre de 2019 fueron enteradas a la Caja General de Gobierno el 14 de enero de 2020. Por lo tanto, los montos enterados en el mes de enero de 2020 fueron por las siguientes cantidades, 2% de Supervisión $838,603.52; 2 al millar $83,860.34; 5 al millar $209,650.90 y 3% del Impuesto sobre Remuneraciones al Trabajo Personal retenido a las empresas cuyo domicilio se encuentra fuera del Estado de México $129,028.62. Por otra parte, es importante señalar que las retenciones enteradas a la Caja General de Gobierno son redondeadas a enteros a partir del 0.5 al siguiente digíto.</t>
    </r>
  </si>
  <si>
    <r>
      <rPr>
        <b/>
        <sz val="12"/>
        <color theme="1"/>
        <rFont val="Calibri"/>
        <family val="2"/>
        <scheme val="minor"/>
      </rPr>
      <t>3)</t>
    </r>
    <r>
      <rPr>
        <sz val="12"/>
        <color theme="1"/>
        <rFont val="Calibri"/>
        <family val="2"/>
        <scheme val="minor"/>
      </rPr>
      <t xml:space="preserve"> El monto de los intereses generados en la cuenta bancaria durante el ejercicio fiscal, se presenta general en el apartado del rubro de recursos no etiquetados, debido a que en la cuenta bancaria no se encuentran difenciados los recursos etiquetados de los no etiquetados, por lo tanto, los intereses no se encuentran desglosados.</t>
    </r>
  </si>
  <si>
    <t>Entidad Municipal:  MUNICIPIO DE TLALNEPANTLA DE BAZ, 092 (1)</t>
  </si>
  <si>
    <r>
      <t xml:space="preserve"> Al  31 de Diciembre de 2018 </t>
    </r>
    <r>
      <rPr>
        <sz val="12"/>
        <rFont val="Arial"/>
        <family val="2"/>
      </rPr>
      <t xml:space="preserve"> (2)</t>
    </r>
  </si>
  <si>
    <t>2117-1-1-3-1</t>
  </si>
  <si>
    <t>1123-1-1-2</t>
  </si>
  <si>
    <r>
      <t xml:space="preserve"> Al  31 de Diciembre de 2019 </t>
    </r>
    <r>
      <rPr>
        <sz val="12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</si>
</sst>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0.0"/>
    <numFmt numFmtId="167" formatCode="#,##0.00_ ;\-#,##0.00\ "/>
    <numFmt numFmtId="168" formatCode="\(#\)"/>
    <numFmt numFmtId="169" formatCode="dd/mm/yyyy;@"/>
    <numFmt numFmtId="170" formatCode="#,##0.0"/>
    <numFmt numFmtId="171" formatCode="#,###.00,"/>
    <numFmt numFmtId="172" formatCode="_-\ #,##0.0_-;\-\ #,##0.0_-;[White]_-\ &quot; &quot;_-;_-@_-"/>
    <numFmt numFmtId="173" formatCode="##,##0.0,"/>
    <numFmt numFmtId="174" formatCode="#,##0_ ;\-#,##0\ "/>
    <numFmt numFmtId="175" formatCode="_-* #,##0.0000_-;\-* #,##0.0000_-;_-* &quot;-&quot;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Calibri"/>
      <family val="2"/>
      <scheme val="minor"/>
    </font>
    <font>
      <sz val="22"/>
      <name val="Arial"/>
      <family val="2"/>
    </font>
    <font>
      <sz val="11"/>
      <color rgb="FF000000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2"/>
      <name val="CG Omega"/>
      <family val="2"/>
    </font>
    <font>
      <b/>
      <sz val="12"/>
      <name val="CG Omega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7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auto="1"/>
      </bottom>
      <diagonal/>
    </border>
    <border>
      <left style="double">
        <color auto="1"/>
      </left>
      <right/>
      <top style="thin">
        <color theme="0" tint="-0.2499465926084170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theme="0" tint="-0.14996795556505021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/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double">
        <color indexed="64"/>
      </right>
      <top style="thin">
        <color theme="0" tint="-0.14996795556505021"/>
      </top>
      <bottom style="double">
        <color auto="1"/>
      </bottom>
      <diagonal/>
    </border>
    <border>
      <left/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auto="1"/>
      </left>
      <right/>
      <top/>
      <bottom style="thin">
        <color theme="0" tint="-0.14996795556505021"/>
      </bottom>
      <diagonal/>
    </border>
    <border>
      <left style="double">
        <color auto="1"/>
      </left>
      <right style="double">
        <color indexed="64"/>
      </right>
      <top/>
      <bottom style="thin">
        <color theme="0" tint="-0.14996795556505021"/>
      </bottom>
      <diagonal/>
    </border>
    <border>
      <left style="double">
        <color auto="1"/>
      </left>
      <right/>
      <top/>
      <bottom style="thin">
        <color theme="0" tint="-0.24994659260841701"/>
      </bottom>
      <diagonal/>
    </border>
    <border>
      <left/>
      <right style="double">
        <color auto="1"/>
      </right>
      <top/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/>
      <diagonal/>
    </border>
    <border>
      <left style="double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/>
      <top style="double">
        <color auto="1"/>
      </top>
      <bottom style="thin">
        <color theme="0" tint="-0.1499679555650502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theme="0" tint="-0.14996795556505021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rgb="FFCDD4C1"/>
      </top>
      <bottom style="thin">
        <color rgb="FFCDD4C1"/>
      </bottom>
      <diagonal/>
    </border>
    <border>
      <left style="thin">
        <color auto="1"/>
      </left>
      <right style="thin">
        <color auto="1"/>
      </right>
      <top style="thin">
        <color rgb="FFCDD4C1"/>
      </top>
      <bottom style="thin">
        <color rgb="FFCDD4C1"/>
      </bottom>
      <diagonal/>
    </border>
    <border>
      <left style="double">
        <color auto="1"/>
      </left>
      <right style="thin">
        <color auto="1"/>
      </right>
      <top/>
      <bottom style="thin">
        <color rgb="FFCDD4C1"/>
      </bottom>
      <diagonal/>
    </border>
    <border>
      <left style="thin">
        <color auto="1"/>
      </left>
      <right style="thin">
        <color auto="1"/>
      </right>
      <top/>
      <bottom style="thin">
        <color rgb="FFCDD4C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rgb="FFCDD4C1"/>
      </bottom>
      <diagonal/>
    </border>
    <border>
      <left style="double">
        <color auto="1"/>
      </left>
      <right style="thin">
        <color auto="1"/>
      </right>
      <top style="thin">
        <color rgb="FFCDD4C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DD4C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rgb="FFCDD4C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double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 style="thin">
        <color rgb="FFCDD4C1"/>
      </bottom>
      <diagonal/>
    </border>
    <border>
      <left/>
      <right style="double">
        <color auto="1"/>
      </right>
      <top/>
      <bottom style="thin">
        <color rgb="FFCDD4C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double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rgb="FFCDD4C1"/>
      </bottom>
      <diagonal/>
    </border>
    <border>
      <left style="double">
        <color auto="1"/>
      </left>
      <right style="thin">
        <color theme="0" tint="-0.14996795556505021"/>
      </right>
      <top style="double">
        <color auto="1"/>
      </top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auto="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double">
        <color auto="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double">
        <color auto="1"/>
      </left>
      <right/>
      <top style="thin">
        <color theme="0" tint="-0.24994659260841701"/>
      </top>
      <bottom/>
      <diagonal/>
    </border>
    <border>
      <left/>
      <right style="double">
        <color auto="1"/>
      </right>
      <top style="thin">
        <color theme="0" tint="-0.24994659260841701"/>
      </top>
      <bottom/>
      <diagonal/>
    </border>
    <border>
      <left style="double">
        <color indexed="64"/>
      </left>
      <right style="double">
        <color auto="1"/>
      </right>
      <top style="thin">
        <color theme="0" tint="-0.24994659260841701"/>
      </top>
      <bottom/>
      <diagonal/>
    </border>
    <border>
      <left style="double">
        <color indexed="64"/>
      </left>
      <right style="double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auto="1"/>
      </left>
      <right style="thin">
        <color theme="0" tint="-0.24994659260841701"/>
      </right>
      <top/>
      <bottom style="thin">
        <color rgb="FFCDD4C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CDD4C1"/>
      </bottom>
      <diagonal/>
    </border>
    <border>
      <left style="thin">
        <color theme="0" tint="-0.24994659260841701"/>
      </left>
      <right style="double">
        <color auto="1"/>
      </right>
      <top/>
      <bottom style="thin">
        <color rgb="FFCDD4C1"/>
      </bottom>
      <diagonal/>
    </border>
    <border>
      <left/>
      <right style="double">
        <color indexed="64"/>
      </right>
      <top style="thin">
        <color theme="0" tint="-0.14996795556505021"/>
      </top>
      <bottom/>
      <diagonal/>
    </border>
    <border>
      <left style="double">
        <color auto="1"/>
      </left>
      <right/>
      <top style="thin">
        <color rgb="FFCDD4C1"/>
      </top>
      <bottom style="thin">
        <color indexed="64"/>
      </bottom>
      <diagonal/>
    </border>
    <border>
      <left/>
      <right/>
      <top style="thin">
        <color rgb="FFCDD4C1"/>
      </top>
      <bottom style="thin">
        <color indexed="64"/>
      </bottom>
      <diagonal/>
    </border>
    <border>
      <left/>
      <right style="double">
        <color auto="1"/>
      </right>
      <top style="thin">
        <color rgb="FFCDD4C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 style="double">
        <color auto="1"/>
      </right>
      <top style="thin">
        <color auto="1"/>
      </top>
      <bottom style="thin">
        <color theme="0" tint="-0.14996795556505021"/>
      </bottom>
      <diagonal/>
    </border>
    <border>
      <left style="double">
        <color indexed="64"/>
      </left>
      <right/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 style="double">
        <color auto="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rgb="FFCDD4C1"/>
      </bottom>
      <diagonal/>
    </border>
    <border>
      <left/>
      <right style="double">
        <color auto="1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rgb="FFCDD4C1"/>
      </bottom>
      <diagonal/>
    </border>
  </borders>
  <cellStyleXfs count="19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05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/>
    <xf numFmtId="0" fontId="0" fillId="0" borderId="0" xfId="0" applyProtection="1">
      <protection locked="0"/>
    </xf>
    <xf numFmtId="0" fontId="1" fillId="0" borderId="0" xfId="27" applyBorder="1" applyProtection="1">
      <protection locked="0"/>
    </xf>
    <xf numFmtId="0" fontId="1" fillId="0" borderId="0" xfId="27"/>
    <xf numFmtId="0" fontId="15" fillId="2" borderId="2" xfId="24" applyFont="1" applyFill="1" applyBorder="1" applyAlignment="1">
      <alignment horizontal="center" vertical="top"/>
    </xf>
    <xf numFmtId="0" fontId="17" fillId="2" borderId="0" xfId="24" applyFont="1" applyFill="1" applyBorder="1" applyAlignment="1">
      <alignment horizontal="center" vertical="top"/>
    </xf>
    <xf numFmtId="0" fontId="0" fillId="0" borderId="7" xfId="0" applyBorder="1"/>
    <xf numFmtId="0" fontId="0" fillId="0" borderId="9" xfId="0" applyBorder="1"/>
    <xf numFmtId="0" fontId="15" fillId="2" borderId="1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top"/>
    </xf>
    <xf numFmtId="0" fontId="24" fillId="2" borderId="16" xfId="0" quotePrefix="1" applyFont="1" applyFill="1" applyBorder="1" applyAlignment="1">
      <alignment horizontal="left" vertical="top"/>
    </xf>
    <xf numFmtId="0" fontId="16" fillId="2" borderId="16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right" vertical="top"/>
    </xf>
    <xf numFmtId="0" fontId="17" fillId="2" borderId="18" xfId="0" applyFont="1" applyFill="1" applyBorder="1" applyAlignment="1">
      <alignment horizontal="center" vertical="top"/>
    </xf>
    <xf numFmtId="0" fontId="17" fillId="2" borderId="18" xfId="0" applyFont="1" applyFill="1" applyBorder="1" applyAlignment="1">
      <alignment horizontal="center" vertical="top" wrapText="1"/>
    </xf>
    <xf numFmtId="0" fontId="17" fillId="2" borderId="19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1" fillId="0" borderId="0" xfId="0" applyFont="1"/>
    <xf numFmtId="0" fontId="8" fillId="2" borderId="0" xfId="0" applyFont="1" applyFill="1" applyBorder="1" applyProtection="1"/>
    <xf numFmtId="0" fontId="8" fillId="0" borderId="0" xfId="0" applyFont="1" applyBorder="1" applyProtection="1"/>
    <xf numFmtId="0" fontId="8" fillId="0" borderId="0" xfId="0" applyFont="1" applyFill="1" applyBorder="1" applyProtection="1"/>
    <xf numFmtId="0" fontId="7" fillId="2" borderId="18" xfId="24" applyFont="1" applyFill="1" applyBorder="1" applyAlignment="1" applyProtection="1">
      <alignment vertical="center"/>
    </xf>
    <xf numFmtId="0" fontId="8" fillId="2" borderId="0" xfId="24" applyFont="1" applyFill="1" applyBorder="1" applyProtection="1"/>
    <xf numFmtId="0" fontId="8" fillId="2" borderId="0" xfId="24" applyFont="1" applyFill="1" applyBorder="1"/>
    <xf numFmtId="0" fontId="1" fillId="0" borderId="18" xfId="27" applyBorder="1"/>
    <xf numFmtId="0" fontId="1" fillId="0" borderId="19" xfId="27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17" fillId="0" borderId="18" xfId="0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3" fillId="0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8" xfId="0" applyFill="1" applyBorder="1"/>
    <xf numFmtId="0" fontId="1" fillId="0" borderId="0" xfId="27" applyProtection="1">
      <protection locked="0"/>
    </xf>
    <xf numFmtId="0" fontId="3" fillId="2" borderId="1" xfId="25" applyFont="1" applyFill="1" applyBorder="1" applyAlignment="1">
      <alignment horizontal="right" vertical="top"/>
    </xf>
    <xf numFmtId="49" fontId="4" fillId="2" borderId="0" xfId="25" applyNumberFormat="1" applyFont="1" applyFill="1" applyBorder="1" applyAlignment="1">
      <alignment horizontal="left" vertical="top"/>
    </xf>
    <xf numFmtId="0" fontId="3" fillId="2" borderId="0" xfId="25" applyFont="1" applyFill="1" applyBorder="1" applyAlignment="1">
      <alignment horizontal="right" vertical="top"/>
    </xf>
    <xf numFmtId="0" fontId="3" fillId="2" borderId="2" xfId="25" applyFont="1" applyFill="1" applyBorder="1" applyAlignment="1">
      <alignment horizontal="right" vertical="top"/>
    </xf>
    <xf numFmtId="0" fontId="17" fillId="2" borderId="18" xfId="25" applyFont="1" applyFill="1" applyBorder="1" applyAlignment="1">
      <alignment horizontal="center" vertical="top"/>
    </xf>
    <xf numFmtId="0" fontId="17" fillId="2" borderId="18" xfId="25" applyFont="1" applyFill="1" applyBorder="1" applyAlignment="1">
      <alignment horizontal="center" vertical="top" wrapText="1"/>
    </xf>
    <xf numFmtId="0" fontId="17" fillId="2" borderId="19" xfId="25" applyFont="1" applyFill="1" applyBorder="1" applyAlignment="1">
      <alignment horizontal="center" vertical="top"/>
    </xf>
    <xf numFmtId="0" fontId="2" fillId="0" borderId="7" xfId="25" applyFont="1" applyFill="1" applyBorder="1" applyAlignment="1">
      <alignment vertical="top"/>
    </xf>
    <xf numFmtId="43" fontId="3" fillId="0" borderId="7" xfId="40" applyFont="1" applyFill="1" applyBorder="1" applyAlignment="1">
      <alignment horizontal="center" vertical="top" wrapText="1"/>
    </xf>
    <xf numFmtId="43" fontId="2" fillId="0" borderId="8" xfId="40" applyFont="1" applyFill="1" applyBorder="1" applyAlignment="1">
      <alignment horizontal="center" vertical="top"/>
    </xf>
    <xf numFmtId="43" fontId="2" fillId="0" borderId="7" xfId="40" applyFont="1" applyFill="1" applyBorder="1" applyAlignment="1">
      <alignment horizontal="center" vertical="top" wrapText="1"/>
    </xf>
    <xf numFmtId="43" fontId="3" fillId="0" borderId="7" xfId="40" applyFont="1" applyFill="1" applyBorder="1" applyAlignment="1">
      <alignment horizontal="right" vertical="top"/>
    </xf>
    <xf numFmtId="43" fontId="2" fillId="0" borderId="7" xfId="40" applyFont="1" applyFill="1" applyBorder="1" applyAlignment="1">
      <alignment vertical="top"/>
    </xf>
    <xf numFmtId="0" fontId="2" fillId="0" borderId="7" xfId="25" applyFont="1" applyFill="1" applyBorder="1" applyAlignment="1">
      <alignment horizontal="center" vertical="top"/>
    </xf>
    <xf numFmtId="0" fontId="14" fillId="0" borderId="9" xfId="25" applyFont="1" applyFill="1" applyBorder="1" applyAlignment="1"/>
    <xf numFmtId="43" fontId="14" fillId="0" borderId="9" xfId="40" applyFont="1" applyFill="1" applyBorder="1" applyAlignment="1">
      <alignment horizontal="center" wrapText="1"/>
    </xf>
    <xf numFmtId="0" fontId="19" fillId="0" borderId="0" xfId="25" applyFont="1" applyBorder="1" applyAlignment="1"/>
    <xf numFmtId="0" fontId="2" fillId="0" borderId="0" xfId="25" applyBorder="1" applyAlignment="1"/>
    <xf numFmtId="0" fontId="3" fillId="0" borderId="0" xfId="25" applyFont="1" applyBorder="1" applyAlignment="1">
      <alignment horizontal="right" wrapText="1"/>
    </xf>
    <xf numFmtId="0" fontId="2" fillId="0" borderId="0" xfId="25" applyAlignment="1"/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2" borderId="1" xfId="24" applyFont="1" applyFill="1" applyBorder="1" applyAlignment="1">
      <alignment horizontal="center" vertical="top"/>
    </xf>
    <xf numFmtId="0" fontId="15" fillId="2" borderId="0" xfId="24" applyFont="1" applyFill="1" applyBorder="1" applyAlignment="1">
      <alignment horizontal="center" vertical="top"/>
    </xf>
    <xf numFmtId="49" fontId="4" fillId="2" borderId="0" xfId="24" applyNumberFormat="1" applyFont="1" applyFill="1" applyBorder="1" applyAlignment="1">
      <alignment horizontal="left" vertical="top"/>
    </xf>
    <xf numFmtId="0" fontId="16" fillId="2" borderId="0" xfId="24" applyFont="1" applyFill="1" applyBorder="1" applyAlignment="1">
      <alignment vertical="top"/>
    </xf>
    <xf numFmtId="0" fontId="3" fillId="2" borderId="2" xfId="24" applyFont="1" applyFill="1" applyBorder="1" applyAlignment="1">
      <alignment horizontal="right" vertical="top"/>
    </xf>
    <xf numFmtId="0" fontId="17" fillId="2" borderId="18" xfId="24" applyFont="1" applyFill="1" applyBorder="1" applyAlignment="1">
      <alignment horizontal="center" vertical="top"/>
    </xf>
    <xf numFmtId="0" fontId="17" fillId="2" borderId="19" xfId="24" applyFont="1" applyFill="1" applyBorder="1" applyAlignment="1">
      <alignment horizontal="center" vertical="top"/>
    </xf>
    <xf numFmtId="2" fontId="2" fillId="0" borderId="7" xfId="24" applyNumberFormat="1" applyFont="1" applyBorder="1"/>
    <xf numFmtId="2" fontId="2" fillId="0" borderId="9" xfId="24" applyNumberFormat="1" applyFont="1" applyBorder="1"/>
    <xf numFmtId="0" fontId="29" fillId="0" borderId="0" xfId="0" applyFont="1"/>
    <xf numFmtId="0" fontId="9" fillId="0" borderId="0" xfId="27" applyFont="1"/>
    <xf numFmtId="0" fontId="1" fillId="0" borderId="0" xfId="27" applyBorder="1" applyAlignment="1">
      <alignment horizontal="center" vertical="center" wrapText="1"/>
    </xf>
    <xf numFmtId="0" fontId="1" fillId="0" borderId="0" xfId="27" applyBorder="1" applyAlignment="1">
      <alignment horizontal="center"/>
    </xf>
    <xf numFmtId="0" fontId="9" fillId="0" borderId="0" xfId="27" applyFont="1" applyAlignment="1">
      <alignment horizontal="right"/>
    </xf>
    <xf numFmtId="0" fontId="8" fillId="2" borderId="0" xfId="0" applyFont="1" applyFill="1" applyProtection="1"/>
    <xf numFmtId="43" fontId="26" fillId="0" borderId="9" xfId="1" applyFont="1" applyBorder="1"/>
    <xf numFmtId="43" fontId="26" fillId="0" borderId="17" xfId="1" applyFont="1" applyBorder="1"/>
    <xf numFmtId="0" fontId="9" fillId="0" borderId="0" xfId="27" applyFont="1" applyBorder="1" applyAlignment="1" applyProtection="1">
      <alignment horizontal="right"/>
      <protection locked="0"/>
    </xf>
    <xf numFmtId="0" fontId="1" fillId="0" borderId="4" xfId="27" applyBorder="1" applyAlignment="1" applyProtection="1">
      <alignment horizontal="center"/>
      <protection locked="0"/>
    </xf>
    <xf numFmtId="0" fontId="1" fillId="0" borderId="7" xfId="27" applyBorder="1" applyProtection="1">
      <protection locked="0"/>
    </xf>
    <xf numFmtId="43" fontId="1" fillId="0" borderId="7" xfId="1" applyBorder="1" applyProtection="1">
      <protection locked="0"/>
    </xf>
    <xf numFmtId="0" fontId="1" fillId="0" borderId="11" xfId="27" applyBorder="1" applyAlignment="1" applyProtection="1">
      <alignment horizontal="center"/>
      <protection locked="0"/>
    </xf>
    <xf numFmtId="0" fontId="1" fillId="0" borderId="9" xfId="27" applyBorder="1" applyProtection="1">
      <protection locked="0"/>
    </xf>
    <xf numFmtId="0" fontId="9" fillId="0" borderId="9" xfId="27" applyFont="1" applyBorder="1" applyProtection="1">
      <protection locked="0"/>
    </xf>
    <xf numFmtId="43" fontId="9" fillId="0" borderId="9" xfId="1" applyFont="1" applyBorder="1" applyProtection="1">
      <protection locked="0"/>
    </xf>
    <xf numFmtId="43" fontId="9" fillId="0" borderId="11" xfId="1" applyFont="1" applyBorder="1" applyProtection="1">
      <protection locked="0"/>
    </xf>
    <xf numFmtId="43" fontId="9" fillId="0" borderId="18" xfId="1" applyFont="1" applyBorder="1" applyProtection="1">
      <protection locked="0"/>
    </xf>
    <xf numFmtId="0" fontId="1" fillId="0" borderId="8" xfId="27" applyBorder="1" applyProtection="1">
      <protection locked="0"/>
    </xf>
    <xf numFmtId="0" fontId="3" fillId="3" borderId="1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170" fontId="23" fillId="0" borderId="0" xfId="0" applyNumberFormat="1" applyFont="1" applyFill="1" applyBorder="1" applyAlignment="1">
      <alignment horizontal="right" vertical="center"/>
    </xf>
    <xf numFmtId="166" fontId="23" fillId="0" borderId="0" xfId="0" applyNumberFormat="1" applyFont="1" applyBorder="1"/>
    <xf numFmtId="170" fontId="23" fillId="0" borderId="0" xfId="0" applyNumberFormat="1" applyFont="1" applyBorder="1"/>
    <xf numFmtId="169" fontId="23" fillId="0" borderId="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applyProtection="1">
      <alignment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7" fillId="2" borderId="0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43" fontId="0" fillId="0" borderId="1" xfId="1" applyFont="1" applyBorder="1" applyProtection="1"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7" fillId="2" borderId="23" xfId="0" applyFont="1" applyFill="1" applyBorder="1" applyAlignment="1" applyProtection="1">
      <alignment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vertical="center" wrapText="1"/>
    </xf>
    <xf numFmtId="0" fontId="35" fillId="0" borderId="0" xfId="0" applyFont="1" applyProtection="1"/>
    <xf numFmtId="0" fontId="23" fillId="0" borderId="63" xfId="0" applyFont="1" applyFill="1" applyBorder="1" applyAlignment="1">
      <alignment vertical="center" wrapText="1"/>
    </xf>
    <xf numFmtId="0" fontId="23" fillId="0" borderId="64" xfId="0" applyFont="1" applyFill="1" applyBorder="1" applyAlignment="1">
      <alignment vertical="center" wrapText="1"/>
    </xf>
    <xf numFmtId="0" fontId="30" fillId="0" borderId="66" xfId="0" applyNumberFormat="1" applyFont="1" applyFill="1" applyBorder="1" applyAlignment="1">
      <alignment horizontal="left" vertical="center" wrapText="1"/>
    </xf>
    <xf numFmtId="0" fontId="30" fillId="0" borderId="67" xfId="0" applyNumberFormat="1" applyFont="1" applyFill="1" applyBorder="1" applyAlignment="1">
      <alignment horizontal="left" vertical="center" wrapText="1"/>
    </xf>
    <xf numFmtId="0" fontId="30" fillId="0" borderId="68" xfId="0" applyNumberFormat="1" applyFont="1" applyFill="1" applyBorder="1" applyAlignment="1">
      <alignment horizontal="left" vertical="center" wrapText="1"/>
    </xf>
    <xf numFmtId="0" fontId="30" fillId="0" borderId="69" xfId="0" applyNumberFormat="1" applyFont="1" applyFill="1" applyBorder="1" applyAlignment="1">
      <alignment horizontal="left" vertical="center" wrapText="1"/>
    </xf>
    <xf numFmtId="0" fontId="30" fillId="0" borderId="70" xfId="0" applyNumberFormat="1" applyFont="1" applyFill="1" applyBorder="1" applyAlignment="1">
      <alignment vertical="center" wrapText="1"/>
    </xf>
    <xf numFmtId="0" fontId="30" fillId="0" borderId="71" xfId="0" applyNumberFormat="1" applyFont="1" applyFill="1" applyBorder="1" applyAlignment="1">
      <alignment horizontal="left" vertical="center" wrapText="1"/>
    </xf>
    <xf numFmtId="0" fontId="30" fillId="0" borderId="72" xfId="0" applyNumberFormat="1" applyFont="1" applyFill="1" applyBorder="1" applyAlignment="1">
      <alignment horizontal="left" vertical="center" wrapText="1"/>
    </xf>
    <xf numFmtId="0" fontId="30" fillId="0" borderId="73" xfId="0" applyNumberFormat="1" applyFont="1" applyFill="1" applyBorder="1" applyAlignment="1">
      <alignment vertical="center" wrapText="1"/>
    </xf>
    <xf numFmtId="0" fontId="23" fillId="0" borderId="66" xfId="0" applyNumberFormat="1" applyFont="1" applyFill="1" applyBorder="1" applyAlignment="1">
      <alignment horizontal="left" vertical="center" wrapText="1"/>
    </xf>
    <xf numFmtId="0" fontId="23" fillId="0" borderId="68" xfId="0" applyNumberFormat="1" applyFont="1" applyFill="1" applyBorder="1" applyAlignment="1">
      <alignment horizontal="left" vertical="center" wrapText="1"/>
    </xf>
    <xf numFmtId="0" fontId="23" fillId="0" borderId="71" xfId="0" applyNumberFormat="1" applyFont="1" applyFill="1" applyBorder="1" applyAlignment="1">
      <alignment horizontal="left" vertical="center" wrapText="1"/>
    </xf>
    <xf numFmtId="0" fontId="29" fillId="0" borderId="14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18" fillId="2" borderId="18" xfId="0" applyFont="1" applyFill="1" applyBorder="1" applyAlignment="1" applyProtection="1">
      <alignment vertical="center" wrapText="1"/>
      <protection locked="0"/>
    </xf>
    <xf numFmtId="0" fontId="7" fillId="2" borderId="83" xfId="0" applyFont="1" applyFill="1" applyBorder="1" applyAlignment="1" applyProtection="1">
      <alignment horizontal="center" vertical="center" wrapText="1"/>
    </xf>
    <xf numFmtId="43" fontId="23" fillId="3" borderId="12" xfId="1" applyNumberFormat="1" applyFont="1" applyFill="1" applyBorder="1" applyAlignment="1">
      <alignment vertical="center" wrapText="1"/>
    </xf>
    <xf numFmtId="0" fontId="38" fillId="0" borderId="0" xfId="0" applyFont="1" applyAlignment="1"/>
    <xf numFmtId="0" fontId="17" fillId="2" borderId="27" xfId="0" applyFont="1" applyFill="1" applyBorder="1" applyAlignment="1">
      <alignment horizontal="center" vertical="top"/>
    </xf>
    <xf numFmtId="0" fontId="17" fillId="2" borderId="27" xfId="25" applyFont="1" applyFill="1" applyBorder="1" applyAlignment="1">
      <alignment horizontal="center" vertical="top"/>
    </xf>
    <xf numFmtId="0" fontId="2" fillId="0" borderId="81" xfId="25" applyFont="1" applyFill="1" applyBorder="1" applyAlignment="1">
      <alignment horizontal="center" vertical="top"/>
    </xf>
    <xf numFmtId="43" fontId="2" fillId="0" borderId="81" xfId="40" applyFont="1" applyFill="1" applyBorder="1" applyAlignment="1">
      <alignment horizontal="center" vertical="top" wrapText="1"/>
    </xf>
    <xf numFmtId="43" fontId="2" fillId="0" borderId="82" xfId="40" applyFont="1" applyFill="1" applyBorder="1" applyAlignment="1">
      <alignment horizontal="center" vertical="top"/>
    </xf>
    <xf numFmtId="43" fontId="2" fillId="0" borderId="21" xfId="40" applyFont="1" applyFill="1" applyBorder="1" applyAlignment="1">
      <alignment horizontal="center" vertical="top"/>
    </xf>
    <xf numFmtId="0" fontId="13" fillId="0" borderId="0" xfId="0" applyFont="1" applyFill="1" applyBorder="1" applyAlignment="1" applyProtection="1">
      <alignment horizontal="right" vertical="center" indent="1"/>
    </xf>
    <xf numFmtId="43" fontId="3" fillId="0" borderId="0" xfId="1" applyFont="1" applyFill="1" applyBorder="1" applyAlignment="1" applyProtection="1">
      <alignment vertical="center"/>
    </xf>
    <xf numFmtId="43" fontId="3" fillId="0" borderId="0" xfId="1" applyFont="1" applyFill="1" applyBorder="1" applyAlignment="1" applyProtection="1">
      <alignment horizontal="right" vertical="center"/>
    </xf>
    <xf numFmtId="0" fontId="35" fillId="0" borderId="0" xfId="0" applyFont="1" applyFill="1" applyProtection="1"/>
    <xf numFmtId="43" fontId="35" fillId="0" borderId="0" xfId="1" applyFont="1" applyFill="1" applyBorder="1" applyProtection="1"/>
    <xf numFmtId="43" fontId="0" fillId="0" borderId="0" xfId="1" applyFont="1" applyFill="1" applyBorder="1" applyProtection="1"/>
    <xf numFmtId="3" fontId="7" fillId="2" borderId="12" xfId="24" applyNumberFormat="1" applyFont="1" applyFill="1" applyBorder="1" applyAlignment="1" applyProtection="1">
      <alignment horizontal="center" vertical="center" wrapText="1"/>
    </xf>
    <xf numFmtId="0" fontId="1" fillId="0" borderId="27" xfId="27" applyBorder="1"/>
    <xf numFmtId="0" fontId="1" fillId="0" borderId="78" xfId="27" applyBorder="1" applyAlignment="1" applyProtection="1">
      <alignment horizontal="center"/>
      <protection locked="0"/>
    </xf>
    <xf numFmtId="0" fontId="1" fillId="0" borderId="81" xfId="27" applyBorder="1" applyProtection="1">
      <protection locked="0"/>
    </xf>
    <xf numFmtId="4" fontId="1" fillId="0" borderId="81" xfId="27" applyNumberFormat="1" applyBorder="1" applyProtection="1">
      <protection locked="0"/>
    </xf>
    <xf numFmtId="43" fontId="1" fillId="0" borderId="81" xfId="1" applyBorder="1" applyProtection="1">
      <protection locked="0"/>
    </xf>
    <xf numFmtId="43" fontId="1" fillId="0" borderId="77" xfId="1" applyBorder="1" applyProtection="1">
      <protection locked="0"/>
    </xf>
    <xf numFmtId="43" fontId="26" fillId="0" borderId="77" xfId="1" applyFont="1" applyBorder="1"/>
    <xf numFmtId="4" fontId="1" fillId="0" borderId="82" xfId="27" applyNumberFormat="1" applyBorder="1" applyProtection="1">
      <protection locked="0"/>
    </xf>
    <xf numFmtId="0" fontId="1" fillId="0" borderId="21" xfId="27" applyBorder="1" applyProtection="1">
      <protection locked="0"/>
    </xf>
    <xf numFmtId="0" fontId="33" fillId="0" borderId="0" xfId="0" applyFont="1" applyFill="1" applyBorder="1" applyProtection="1"/>
    <xf numFmtId="0" fontId="17" fillId="0" borderId="27" xfId="0" applyFont="1" applyFill="1" applyBorder="1" applyAlignment="1">
      <alignment horizontal="center" vertical="top"/>
    </xf>
    <xf numFmtId="0" fontId="0" fillId="0" borderId="27" xfId="0" applyFill="1" applyBorder="1"/>
    <xf numFmtId="171" fontId="0" fillId="0" borderId="0" xfId="0" applyNumberFormat="1"/>
    <xf numFmtId="43" fontId="0" fillId="0" borderId="2" xfId="1" applyFont="1" applyBorder="1"/>
    <xf numFmtId="43" fontId="0" fillId="3" borderId="2" xfId="1" applyFont="1" applyFill="1" applyBorder="1"/>
    <xf numFmtId="43" fontId="0" fillId="0" borderId="19" xfId="1" applyFont="1" applyBorder="1"/>
    <xf numFmtId="3" fontId="13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30" fillId="0" borderId="54" xfId="0" applyFont="1" applyFill="1" applyBorder="1" applyAlignment="1">
      <alignment horizontal="right" vertical="center" wrapText="1"/>
    </xf>
    <xf numFmtId="0" fontId="30" fillId="0" borderId="76" xfId="0" applyFont="1" applyFill="1" applyBorder="1" applyAlignment="1">
      <alignment horizontal="right" vertical="center" wrapText="1"/>
    </xf>
    <xf numFmtId="0" fontId="30" fillId="0" borderId="105" xfId="0" applyNumberFormat="1" applyFont="1" applyFill="1" applyBorder="1" applyAlignment="1">
      <alignment vertical="center" wrapText="1"/>
    </xf>
    <xf numFmtId="0" fontId="41" fillId="0" borderId="0" xfId="0" applyFont="1" applyProtection="1"/>
    <xf numFmtId="0" fontId="15" fillId="0" borderId="1" xfId="0" applyFont="1" applyFill="1" applyBorder="1" applyAlignment="1" applyProtection="1">
      <alignment vertical="center" wrapText="1"/>
    </xf>
    <xf numFmtId="43" fontId="19" fillId="3" borderId="106" xfId="1" applyNumberFormat="1" applyFont="1" applyFill="1" applyBorder="1" applyAlignment="1" applyProtection="1">
      <alignment horizontal="justify" vertical="center" wrapText="1"/>
    </xf>
    <xf numFmtId="43" fontId="19" fillId="3" borderId="107" xfId="1" applyNumberFormat="1" applyFont="1" applyFill="1" applyBorder="1" applyAlignment="1" applyProtection="1">
      <alignment horizontal="justify" vertical="center" wrapText="1"/>
    </xf>
    <xf numFmtId="43" fontId="19" fillId="3" borderId="108" xfId="1" applyNumberFormat="1" applyFont="1" applyFill="1" applyBorder="1" applyAlignment="1" applyProtection="1">
      <alignment vertical="center"/>
      <protection locked="0"/>
    </xf>
    <xf numFmtId="43" fontId="19" fillId="3" borderId="53" xfId="1" applyNumberFormat="1" applyFont="1" applyFill="1" applyBorder="1" applyAlignment="1" applyProtection="1">
      <alignment vertical="center" wrapText="1"/>
    </xf>
    <xf numFmtId="43" fontId="13" fillId="3" borderId="109" xfId="1" applyNumberFormat="1" applyFont="1" applyFill="1" applyBorder="1" applyAlignment="1" applyProtection="1">
      <alignment vertical="center" wrapText="1"/>
    </xf>
    <xf numFmtId="43" fontId="34" fillId="3" borderId="110" xfId="1" applyNumberFormat="1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vertical="center" wrapText="1"/>
    </xf>
    <xf numFmtId="43" fontId="34" fillId="3" borderId="20" xfId="1" applyFont="1" applyFill="1" applyBorder="1" applyAlignment="1" applyProtection="1">
      <alignment horizontal="center"/>
      <protection locked="0"/>
    </xf>
    <xf numFmtId="43" fontId="34" fillId="3" borderId="20" xfId="1" applyFont="1" applyFill="1" applyBorder="1" applyAlignment="1" applyProtection="1">
      <alignment horizontal="center"/>
    </xf>
    <xf numFmtId="43" fontId="19" fillId="0" borderId="44" xfId="1" applyNumberFormat="1" applyFont="1" applyBorder="1" applyAlignment="1" applyProtection="1">
      <alignment horizontal="justify" vertical="center" wrapText="1"/>
    </xf>
    <xf numFmtId="43" fontId="19" fillId="0" borderId="45" xfId="1" applyNumberFormat="1" applyFont="1" applyBorder="1" applyAlignment="1" applyProtection="1">
      <alignment horizontal="justify" vertical="center" wrapText="1"/>
    </xf>
    <xf numFmtId="43" fontId="19" fillId="2" borderId="47" xfId="1" applyNumberFormat="1" applyFont="1" applyFill="1" applyBorder="1" applyAlignment="1" applyProtection="1">
      <alignment vertical="center" wrapText="1"/>
    </xf>
    <xf numFmtId="43" fontId="34" fillId="0" borderId="50" xfId="1" applyFont="1" applyBorder="1" applyAlignment="1" applyProtection="1">
      <alignment horizontal="center"/>
      <protection locked="0"/>
    </xf>
    <xf numFmtId="43" fontId="19" fillId="0" borderId="35" xfId="1" applyNumberFormat="1" applyFont="1" applyBorder="1" applyAlignment="1" applyProtection="1">
      <alignment horizontal="left" vertical="center" wrapText="1"/>
    </xf>
    <xf numFmtId="43" fontId="19" fillId="0" borderId="36" xfId="1" applyNumberFormat="1" applyFont="1" applyBorder="1" applyAlignment="1" applyProtection="1">
      <alignment horizontal="left" vertical="center" wrapText="1"/>
    </xf>
    <xf numFmtId="43" fontId="19" fillId="0" borderId="30" xfId="1" applyNumberFormat="1" applyFont="1" applyBorder="1" applyAlignment="1" applyProtection="1">
      <alignment vertical="center"/>
    </xf>
    <xf numFmtId="43" fontId="34" fillId="0" borderId="31" xfId="1" applyNumberFormat="1" applyFont="1" applyBorder="1" applyAlignment="1" applyProtection="1">
      <alignment vertical="center"/>
      <protection locked="0"/>
    </xf>
    <xf numFmtId="43" fontId="34" fillId="0" borderId="29" xfId="1" applyFont="1" applyBorder="1" applyAlignment="1" applyProtection="1">
      <alignment horizontal="center"/>
      <protection locked="0"/>
    </xf>
    <xf numFmtId="43" fontId="19" fillId="0" borderId="30" xfId="1" applyNumberFormat="1" applyFont="1" applyBorder="1" applyAlignment="1" applyProtection="1">
      <alignment vertical="center" wrapText="1"/>
    </xf>
    <xf numFmtId="43" fontId="19" fillId="0" borderId="35" xfId="1" applyNumberFormat="1" applyFont="1" applyBorder="1" applyAlignment="1" applyProtection="1">
      <alignment vertical="center" wrapText="1"/>
    </xf>
    <xf numFmtId="43" fontId="19" fillId="0" borderId="36" xfId="1" applyNumberFormat="1" applyFont="1" applyBorder="1" applyAlignment="1" applyProtection="1">
      <alignment vertical="center" wrapText="1"/>
    </xf>
    <xf numFmtId="43" fontId="19" fillId="0" borderId="59" xfId="1" applyNumberFormat="1" applyFont="1" applyBorder="1" applyAlignment="1" applyProtection="1">
      <alignment vertical="center"/>
    </xf>
    <xf numFmtId="43" fontId="34" fillId="0" borderId="60" xfId="1" applyNumberFormat="1" applyFont="1" applyBorder="1" applyAlignment="1" applyProtection="1">
      <alignment vertical="center"/>
      <protection locked="0"/>
    </xf>
    <xf numFmtId="43" fontId="19" fillId="0" borderId="62" xfId="1" applyNumberFormat="1" applyFont="1" applyBorder="1" applyAlignment="1" applyProtection="1">
      <alignment vertical="center" wrapText="1"/>
    </xf>
    <xf numFmtId="43" fontId="19" fillId="0" borderId="57" xfId="1" applyNumberFormat="1" applyFont="1" applyBorder="1" applyAlignment="1" applyProtection="1">
      <alignment vertical="center" wrapText="1"/>
    </xf>
    <xf numFmtId="43" fontId="19" fillId="3" borderId="3" xfId="1" applyNumberFormat="1" applyFont="1" applyFill="1" applyBorder="1" applyAlignment="1" applyProtection="1">
      <alignment vertical="center" wrapText="1"/>
    </xf>
    <xf numFmtId="43" fontId="19" fillId="3" borderId="3" xfId="1" applyNumberFormat="1" applyFont="1" applyFill="1" applyBorder="1" applyAlignment="1" applyProtection="1">
      <alignment vertical="center"/>
    </xf>
    <xf numFmtId="43" fontId="34" fillId="3" borderId="23" xfId="1" applyNumberFormat="1" applyFont="1" applyFill="1" applyBorder="1" applyAlignment="1" applyProtection="1">
      <alignment vertical="center"/>
      <protection locked="0"/>
    </xf>
    <xf numFmtId="43" fontId="34" fillId="3" borderId="5" xfId="1" applyNumberFormat="1" applyFont="1" applyFill="1" applyBorder="1" applyAlignment="1" applyProtection="1">
      <alignment vertical="center"/>
      <protection locked="0"/>
    </xf>
    <xf numFmtId="43" fontId="0" fillId="3" borderId="20" xfId="1" applyFont="1" applyFill="1" applyBorder="1" applyProtection="1">
      <protection locked="0"/>
    </xf>
    <xf numFmtId="0" fontId="2" fillId="0" borderId="113" xfId="0" applyFont="1" applyBorder="1" applyAlignment="1" applyProtection="1">
      <alignment vertical="center" wrapText="1"/>
    </xf>
    <xf numFmtId="0" fontId="2" fillId="0" borderId="114" xfId="0" applyFont="1" applyBorder="1" applyAlignment="1" applyProtection="1">
      <alignment vertical="center" wrapText="1"/>
    </xf>
    <xf numFmtId="0" fontId="2" fillId="0" borderId="23" xfId="0" applyFont="1" applyBorder="1" applyAlignment="1" applyProtection="1">
      <alignment vertical="center" wrapText="1"/>
    </xf>
    <xf numFmtId="43" fontId="2" fillId="0" borderId="23" xfId="1" applyFont="1" applyBorder="1" applyAlignment="1" applyProtection="1">
      <alignment vertical="center" wrapText="1"/>
    </xf>
    <xf numFmtId="43" fontId="2" fillId="0" borderId="23" xfId="1" applyFont="1" applyFill="1" applyBorder="1" applyAlignment="1" applyProtection="1">
      <alignment vertical="center" wrapText="1"/>
    </xf>
    <xf numFmtId="43" fontId="3" fillId="0" borderId="23" xfId="1" applyFont="1" applyFill="1" applyBorder="1" applyAlignment="1" applyProtection="1">
      <alignment horizontal="right" vertical="center"/>
    </xf>
    <xf numFmtId="0" fontId="35" fillId="0" borderId="0" xfId="0" applyFont="1" applyFill="1" applyBorder="1" applyProtection="1"/>
    <xf numFmtId="43" fontId="0" fillId="0" borderId="0" xfId="1" applyFont="1" applyFill="1" applyBorder="1" applyProtection="1">
      <protection locked="0"/>
    </xf>
    <xf numFmtId="43" fontId="19" fillId="0" borderId="35" xfId="1" applyFont="1" applyBorder="1" applyAlignment="1" applyProtection="1">
      <alignment horizontal="center" vertical="center" wrapText="1"/>
    </xf>
    <xf numFmtId="43" fontId="19" fillId="0" borderId="36" xfId="1" applyFont="1" applyBorder="1" applyAlignment="1" applyProtection="1">
      <alignment horizontal="center" vertical="center" wrapText="1"/>
    </xf>
    <xf numFmtId="43" fontId="19" fillId="0" borderId="47" xfId="1" applyNumberFormat="1" applyFont="1" applyBorder="1" applyAlignment="1" applyProtection="1">
      <alignment vertical="center" wrapText="1"/>
    </xf>
    <xf numFmtId="43" fontId="34" fillId="0" borderId="48" xfId="1" applyNumberFormat="1" applyFont="1" applyBorder="1" applyAlignment="1" applyProtection="1">
      <alignment vertical="center"/>
      <protection locked="0"/>
    </xf>
    <xf numFmtId="43" fontId="19" fillId="0" borderId="62" xfId="1" applyFont="1" applyBorder="1" applyAlignment="1" applyProtection="1">
      <alignment horizontal="center" vertical="center" wrapText="1"/>
    </xf>
    <xf numFmtId="43" fontId="19" fillId="0" borderId="57" xfId="1" applyFont="1" applyBorder="1" applyAlignment="1" applyProtection="1">
      <alignment horizontal="center" vertical="center" wrapText="1"/>
    </xf>
    <xf numFmtId="43" fontId="19" fillId="0" borderId="59" xfId="1" applyNumberFormat="1" applyFont="1" applyBorder="1" applyAlignment="1" applyProtection="1">
      <alignment vertical="center" wrapText="1"/>
    </xf>
    <xf numFmtId="43" fontId="0" fillId="3" borderId="92" xfId="1" applyFont="1" applyFill="1" applyBorder="1" applyProtection="1">
      <protection locked="0"/>
    </xf>
    <xf numFmtId="43" fontId="0" fillId="0" borderId="4" xfId="1" applyFont="1" applyBorder="1" applyProtection="1"/>
    <xf numFmtId="43" fontId="0" fillId="0" borderId="4" xfId="1" applyFont="1" applyBorder="1" applyProtection="1">
      <protection locked="0"/>
    </xf>
    <xf numFmtId="0" fontId="3" fillId="3" borderId="91" xfId="0" applyFont="1" applyFill="1" applyBorder="1"/>
    <xf numFmtId="0" fontId="3" fillId="3" borderId="89" xfId="0" applyFont="1" applyFill="1" applyBorder="1"/>
    <xf numFmtId="43" fontId="0" fillId="0" borderId="4" xfId="1" applyFont="1" applyBorder="1"/>
    <xf numFmtId="43" fontId="0" fillId="3" borderId="4" xfId="1" applyFont="1" applyFill="1" applyBorder="1"/>
    <xf numFmtId="43" fontId="0" fillId="0" borderId="4" xfId="1" applyFont="1" applyFill="1" applyBorder="1"/>
    <xf numFmtId="43" fontId="0" fillId="0" borderId="2" xfId="1" applyFont="1" applyFill="1" applyBorder="1"/>
    <xf numFmtId="0" fontId="2" fillId="0" borderId="0" xfId="0" applyFont="1" applyFill="1" applyBorder="1" applyAlignment="1">
      <alignment wrapText="1"/>
    </xf>
    <xf numFmtId="43" fontId="0" fillId="0" borderId="11" xfId="1" applyFont="1" applyBorder="1"/>
    <xf numFmtId="0" fontId="0" fillId="0" borderId="1" xfId="0" applyBorder="1"/>
    <xf numFmtId="0" fontId="0" fillId="0" borderId="27" xfId="0" applyBorder="1"/>
    <xf numFmtId="0" fontId="0" fillId="0" borderId="18" xfId="0" applyBorder="1"/>
    <xf numFmtId="0" fontId="1" fillId="0" borderId="0" xfId="55"/>
    <xf numFmtId="0" fontId="3" fillId="0" borderId="101" xfId="24" applyFont="1" applyBorder="1"/>
    <xf numFmtId="0" fontId="7" fillId="0" borderId="101" xfId="2" applyFont="1" applyFill="1" applyBorder="1" applyAlignment="1">
      <alignment horizontal="left" vertical="center" indent="1"/>
    </xf>
    <xf numFmtId="0" fontId="8" fillId="0" borderId="101" xfId="2" applyFont="1" applyFill="1" applyBorder="1" applyAlignment="1">
      <alignment horizontal="left" vertical="center" indent="1"/>
    </xf>
    <xf numFmtId="2" fontId="2" fillId="0" borderId="7" xfId="24" applyNumberFormat="1" applyFont="1" applyBorder="1" applyAlignment="1">
      <alignment horizontal="center"/>
    </xf>
    <xf numFmtId="0" fontId="8" fillId="0" borderId="101" xfId="2" applyFont="1" applyFill="1" applyBorder="1" applyAlignment="1">
      <alignment horizontal="left" vertical="center" indent="2"/>
    </xf>
    <xf numFmtId="43" fontId="0" fillId="0" borderId="0" xfId="49" applyFont="1"/>
    <xf numFmtId="43" fontId="1" fillId="0" borderId="0" xfId="55" applyNumberFormat="1"/>
    <xf numFmtId="0" fontId="3" fillId="0" borderId="101" xfId="24" applyFont="1" applyBorder="1" applyAlignment="1">
      <alignment horizontal="center"/>
    </xf>
    <xf numFmtId="4" fontId="1" fillId="0" borderId="0" xfId="55" applyNumberFormat="1"/>
    <xf numFmtId="0" fontId="6" fillId="0" borderId="0" xfId="55" applyFont="1"/>
    <xf numFmtId="0" fontId="4" fillId="0" borderId="0" xfId="25" applyFont="1" applyBorder="1" applyAlignment="1">
      <alignment horizontal="left"/>
    </xf>
    <xf numFmtId="43" fontId="30" fillId="0" borderId="56" xfId="1" applyFont="1" applyFill="1" applyBorder="1" applyAlignment="1">
      <alignment horizontal="right" vertical="center" wrapText="1"/>
    </xf>
    <xf numFmtId="43" fontId="30" fillId="0" borderId="74" xfId="1" applyFont="1" applyFill="1" applyBorder="1" applyAlignment="1">
      <alignment horizontal="right" vertical="center" wrapText="1"/>
    </xf>
    <xf numFmtId="43" fontId="23" fillId="0" borderId="84" xfId="1" applyFont="1" applyFill="1" applyBorder="1" applyAlignment="1">
      <alignment vertical="center" wrapText="1"/>
    </xf>
    <xf numFmtId="43" fontId="30" fillId="0" borderId="55" xfId="1" applyFont="1" applyFill="1" applyBorder="1" applyAlignment="1">
      <alignment horizontal="left" vertical="center" wrapText="1"/>
    </xf>
    <xf numFmtId="43" fontId="30" fillId="0" borderId="75" xfId="1" applyFont="1" applyFill="1" applyBorder="1" applyAlignment="1">
      <alignment horizontal="left" vertical="center" wrapText="1"/>
    </xf>
    <xf numFmtId="43" fontId="23" fillId="0" borderId="83" xfId="1" applyFont="1" applyFill="1" applyBorder="1" applyAlignment="1">
      <alignment horizontal="center" vertical="center" wrapText="1"/>
    </xf>
    <xf numFmtId="43" fontId="2" fillId="0" borderId="77" xfId="1" applyFont="1" applyFill="1" applyBorder="1" applyAlignment="1">
      <alignment horizontal="center" vertical="top" wrapText="1"/>
    </xf>
    <xf numFmtId="43" fontId="14" fillId="0" borderId="10" xfId="1" applyFont="1" applyFill="1" applyBorder="1" applyAlignment="1">
      <alignment horizontal="center" wrapText="1"/>
    </xf>
    <xf numFmtId="43" fontId="1" fillId="0" borderId="17" xfId="1" applyBorder="1"/>
    <xf numFmtId="0" fontId="2" fillId="2" borderId="0" xfId="24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vertical="center" wrapText="1"/>
    </xf>
    <xf numFmtId="0" fontId="2" fillId="0" borderId="28" xfId="0" applyFont="1" applyBorder="1" applyAlignment="1" applyProtection="1">
      <alignment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173" fontId="21" fillId="0" borderId="0" xfId="1" applyNumberFormat="1" applyFont="1" applyFill="1" applyBorder="1"/>
    <xf numFmtId="172" fontId="34" fillId="0" borderId="0" xfId="1" applyNumberFormat="1" applyFont="1" applyFill="1" applyBorder="1"/>
    <xf numFmtId="172" fontId="34" fillId="0" borderId="0" xfId="0" applyNumberFormat="1" applyFont="1" applyFill="1" applyBorder="1"/>
    <xf numFmtId="43" fontId="21" fillId="0" borderId="0" xfId="0" applyNumberFormat="1" applyFont="1" applyFill="1" applyBorder="1"/>
    <xf numFmtId="43" fontId="21" fillId="0" borderId="0" xfId="1" applyFont="1" applyFill="1" applyBorder="1" applyAlignment="1"/>
    <xf numFmtId="43" fontId="22" fillId="0" borderId="0" xfId="1" applyFont="1" applyFill="1" applyBorder="1" applyAlignment="1"/>
    <xf numFmtId="0" fontId="0" fillId="0" borderId="0" xfId="0" applyFont="1" applyFill="1" applyBorder="1"/>
    <xf numFmtId="0" fontId="0" fillId="0" borderId="0" xfId="0" applyFont="1"/>
    <xf numFmtId="0" fontId="0" fillId="0" borderId="23" xfId="0" applyFont="1" applyBorder="1"/>
    <xf numFmtId="0" fontId="27" fillId="2" borderId="23" xfId="24" applyFont="1" applyFill="1" applyBorder="1" applyAlignment="1" applyProtection="1">
      <alignment vertical="center" wrapText="1"/>
    </xf>
    <xf numFmtId="0" fontId="21" fillId="0" borderId="129" xfId="0" applyNumberFormat="1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right" vertical="center" wrapText="1"/>
    </xf>
    <xf numFmtId="0" fontId="21" fillId="0" borderId="135" xfId="0" applyFont="1" applyFill="1" applyBorder="1" applyAlignment="1">
      <alignment horizontal="right" vertical="center" wrapText="1"/>
    </xf>
    <xf numFmtId="0" fontId="21" fillId="0" borderId="102" xfId="0" applyNumberFormat="1" applyFont="1" applyFill="1" applyBorder="1" applyAlignment="1">
      <alignment horizontal="left" vertical="center"/>
    </xf>
    <xf numFmtId="0" fontId="21" fillId="0" borderId="103" xfId="0" applyFont="1" applyFill="1" applyBorder="1" applyAlignment="1">
      <alignment horizontal="right" vertical="center" wrapText="1"/>
    </xf>
    <xf numFmtId="169" fontId="21" fillId="0" borderId="0" xfId="0" applyNumberFormat="1" applyFont="1" applyFill="1" applyBorder="1" applyAlignment="1">
      <alignment horizontal="right" vertical="center"/>
    </xf>
    <xf numFmtId="170" fontId="21" fillId="0" borderId="0" xfId="0" applyNumberFormat="1" applyFont="1" applyFill="1" applyBorder="1" applyAlignment="1">
      <alignment horizontal="right" vertical="center"/>
    </xf>
    <xf numFmtId="170" fontId="21" fillId="0" borderId="0" xfId="0" applyNumberFormat="1" applyFont="1" applyBorder="1"/>
    <xf numFmtId="0" fontId="0" fillId="0" borderId="95" xfId="0" applyBorder="1"/>
    <xf numFmtId="0" fontId="18" fillId="2" borderId="18" xfId="0" applyFont="1" applyFill="1" applyBorder="1" applyAlignment="1" applyProtection="1">
      <alignment vertical="center"/>
      <protection locked="0"/>
    </xf>
    <xf numFmtId="0" fontId="18" fillId="2" borderId="19" xfId="0" applyFont="1" applyFill="1" applyBorder="1" applyAlignment="1" applyProtection="1">
      <alignment vertical="center" wrapText="1"/>
      <protection locked="0"/>
    </xf>
    <xf numFmtId="0" fontId="18" fillId="2" borderId="139" xfId="0" applyFont="1" applyFill="1" applyBorder="1" applyAlignment="1" applyProtection="1">
      <alignment horizontal="center" vertical="center" wrapText="1"/>
    </xf>
    <xf numFmtId="0" fontId="18" fillId="2" borderId="95" xfId="0" applyFont="1" applyFill="1" applyBorder="1" applyAlignment="1" applyProtection="1">
      <alignment horizontal="center" vertical="center" wrapText="1"/>
    </xf>
    <xf numFmtId="0" fontId="18" fillId="2" borderId="127" xfId="0" applyFont="1" applyFill="1" applyBorder="1" applyAlignment="1" applyProtection="1">
      <alignment horizontal="center" vertical="center" wrapText="1"/>
    </xf>
    <xf numFmtId="0" fontId="0" fillId="0" borderId="139" xfId="0" applyBorder="1"/>
    <xf numFmtId="0" fontId="0" fillId="0" borderId="127" xfId="0" applyBorder="1"/>
    <xf numFmtId="0" fontId="30" fillId="0" borderId="139" xfId="0" applyNumberFormat="1" applyFont="1" applyFill="1" applyBorder="1" applyAlignment="1">
      <alignment vertical="center" wrapText="1"/>
    </xf>
    <xf numFmtId="0" fontId="30" fillId="0" borderId="95" xfId="0" applyNumberFormat="1" applyFont="1" applyFill="1" applyBorder="1" applyAlignment="1">
      <alignment vertical="center" wrapText="1"/>
    </xf>
    <xf numFmtId="0" fontId="30" fillId="0" borderId="127" xfId="0" applyNumberFormat="1" applyFont="1" applyFill="1" applyBorder="1" applyAlignment="1">
      <alignment vertical="center" wrapText="1"/>
    </xf>
    <xf numFmtId="0" fontId="21" fillId="5" borderId="39" xfId="0" applyNumberFormat="1" applyFont="1" applyFill="1" applyBorder="1" applyAlignment="1">
      <alignment vertical="center"/>
    </xf>
    <xf numFmtId="0" fontId="21" fillId="5" borderId="140" xfId="0" applyNumberFormat="1" applyFont="1" applyFill="1" applyBorder="1" applyAlignment="1">
      <alignment vertical="center" wrapText="1"/>
    </xf>
    <xf numFmtId="43" fontId="23" fillId="5" borderId="139" xfId="1" applyFont="1" applyFill="1" applyBorder="1" applyAlignment="1">
      <alignment horizontal="right" vertical="center" wrapText="1"/>
    </xf>
    <xf numFmtId="43" fontId="23" fillId="5" borderId="95" xfId="1" applyFont="1" applyFill="1" applyBorder="1" applyAlignment="1">
      <alignment horizontal="right" vertical="center" wrapText="1"/>
    </xf>
    <xf numFmtId="43" fontId="23" fillId="5" borderId="127" xfId="1" applyFont="1" applyFill="1" applyBorder="1" applyAlignment="1">
      <alignment horizontal="right" vertical="center" wrapText="1"/>
    </xf>
    <xf numFmtId="0" fontId="21" fillId="0" borderId="103" xfId="0" applyNumberFormat="1" applyFont="1" applyFill="1" applyBorder="1" applyAlignment="1">
      <alignment horizontal="left" vertical="center" wrapText="1"/>
    </xf>
    <xf numFmtId="14" fontId="23" fillId="0" borderId="139" xfId="1" applyNumberFormat="1" applyFont="1" applyFill="1" applyBorder="1" applyAlignment="1">
      <alignment horizontal="right" vertical="center" wrapText="1"/>
    </xf>
    <xf numFmtId="14" fontId="23" fillId="0" borderId="95" xfId="1" applyNumberFormat="1" applyFont="1" applyFill="1" applyBorder="1" applyAlignment="1">
      <alignment horizontal="right" vertical="center" wrapText="1"/>
    </xf>
    <xf numFmtId="14" fontId="23" fillId="0" borderId="127" xfId="1" applyNumberFormat="1" applyFont="1" applyFill="1" applyBorder="1" applyAlignment="1">
      <alignment horizontal="right" vertical="center" wrapText="1"/>
    </xf>
    <xf numFmtId="0" fontId="21" fillId="0" borderId="141" xfId="0" applyNumberFormat="1" applyFont="1" applyFill="1" applyBorder="1" applyAlignment="1">
      <alignment horizontal="left" vertical="center"/>
    </xf>
    <xf numFmtId="0" fontId="21" fillId="0" borderId="142" xfId="0" applyNumberFormat="1" applyFont="1" applyFill="1" applyBorder="1" applyAlignment="1">
      <alignment horizontal="left" vertical="center" wrapText="1"/>
    </xf>
    <xf numFmtId="0" fontId="23" fillId="0" borderId="139" xfId="1" applyNumberFormat="1" applyFont="1" applyFill="1" applyBorder="1" applyAlignment="1">
      <alignment horizontal="right" vertical="center" wrapText="1"/>
    </xf>
    <xf numFmtId="0" fontId="23" fillId="0" borderId="95" xfId="1" applyNumberFormat="1" applyFont="1" applyFill="1" applyBorder="1" applyAlignment="1">
      <alignment horizontal="right" vertical="center" wrapText="1"/>
    </xf>
    <xf numFmtId="0" fontId="23" fillId="0" borderId="127" xfId="1" applyNumberFormat="1" applyFont="1" applyFill="1" applyBorder="1" applyAlignment="1">
      <alignment horizontal="right" vertical="center" wrapText="1"/>
    </xf>
    <xf numFmtId="0" fontId="21" fillId="0" borderId="143" xfId="0" applyNumberFormat="1" applyFont="1" applyFill="1" applyBorder="1" applyAlignment="1">
      <alignment horizontal="left" vertical="center"/>
    </xf>
    <xf numFmtId="0" fontId="21" fillId="0" borderId="144" xfId="0" applyNumberFormat="1" applyFont="1" applyFill="1" applyBorder="1" applyAlignment="1">
      <alignment horizontal="left" vertical="center" wrapText="1"/>
    </xf>
    <xf numFmtId="43" fontId="23" fillId="0" borderId="139" xfId="1" applyFont="1" applyFill="1" applyBorder="1" applyAlignment="1">
      <alignment horizontal="right" vertical="center" wrapText="1"/>
    </xf>
    <xf numFmtId="43" fontId="23" fillId="0" borderId="95" xfId="1" applyFont="1" applyFill="1" applyBorder="1" applyAlignment="1">
      <alignment horizontal="right" vertical="center" wrapText="1"/>
    </xf>
    <xf numFmtId="43" fontId="23" fillId="0" borderId="127" xfId="1" applyFont="1" applyFill="1" applyBorder="1" applyAlignment="1">
      <alignment horizontal="right" vertical="center" wrapText="1"/>
    </xf>
    <xf numFmtId="0" fontId="22" fillId="5" borderId="39" xfId="0" applyNumberFormat="1" applyFont="1" applyFill="1" applyBorder="1" applyAlignment="1">
      <alignment horizontal="left" vertical="center"/>
    </xf>
    <xf numFmtId="0" fontId="22" fillId="5" borderId="140" xfId="0" applyNumberFormat="1" applyFont="1" applyFill="1" applyBorder="1" applyAlignment="1">
      <alignment horizontal="left" vertical="center" wrapText="1"/>
    </xf>
    <xf numFmtId="167" fontId="31" fillId="5" borderId="139" xfId="1" applyNumberFormat="1" applyFont="1" applyFill="1" applyBorder="1" applyAlignment="1">
      <alignment horizontal="right" vertical="center" wrapText="1"/>
    </xf>
    <xf numFmtId="167" fontId="31" fillId="5" borderId="95" xfId="1" applyNumberFormat="1" applyFont="1" applyFill="1" applyBorder="1" applyAlignment="1">
      <alignment horizontal="right" vertical="center" wrapText="1"/>
    </xf>
    <xf numFmtId="167" fontId="31" fillId="5" borderId="127" xfId="1" applyNumberFormat="1" applyFont="1" applyFill="1" applyBorder="1" applyAlignment="1">
      <alignment horizontal="right" vertical="center" wrapText="1"/>
    </xf>
    <xf numFmtId="0" fontId="21" fillId="5" borderId="49" xfId="0" applyNumberFormat="1" applyFont="1" applyFill="1" applyBorder="1" applyAlignment="1">
      <alignment horizontal="left" vertical="center"/>
    </xf>
    <xf numFmtId="0" fontId="21" fillId="5" borderId="112" xfId="0" applyNumberFormat="1" applyFont="1" applyFill="1" applyBorder="1" applyAlignment="1">
      <alignment horizontal="left" vertical="center" wrapText="1"/>
    </xf>
    <xf numFmtId="167" fontId="23" fillId="5" borderId="139" xfId="1" applyNumberFormat="1" applyFont="1" applyFill="1" applyBorder="1" applyAlignment="1">
      <alignment horizontal="right" vertical="center" wrapText="1"/>
    </xf>
    <xf numFmtId="167" fontId="23" fillId="5" borderId="95" xfId="1" applyNumberFormat="1" applyFont="1" applyFill="1" applyBorder="1" applyAlignment="1">
      <alignment horizontal="right" vertical="center" wrapText="1"/>
    </xf>
    <xf numFmtId="167" fontId="23" fillId="5" borderId="127" xfId="1" applyNumberFormat="1" applyFont="1" applyFill="1" applyBorder="1" applyAlignment="1">
      <alignment horizontal="right" vertical="center" wrapText="1"/>
    </xf>
    <xf numFmtId="0" fontId="21" fillId="0" borderId="49" xfId="0" applyNumberFormat="1" applyFont="1" applyFill="1" applyBorder="1" applyAlignment="1">
      <alignment horizontal="left" vertical="center"/>
    </xf>
    <xf numFmtId="0" fontId="21" fillId="0" borderId="112" xfId="0" applyNumberFormat="1" applyFont="1" applyFill="1" applyBorder="1" applyAlignment="1">
      <alignment horizontal="left" vertical="center" wrapText="1"/>
    </xf>
    <xf numFmtId="0" fontId="21" fillId="5" borderId="140" xfId="0" applyNumberFormat="1" applyFont="1" applyFill="1" applyBorder="1" applyAlignment="1">
      <alignment horizontal="left" vertical="center" wrapText="1"/>
    </xf>
    <xf numFmtId="0" fontId="21" fillId="0" borderId="49" xfId="0" applyNumberFormat="1" applyFont="1" applyFill="1" applyBorder="1" applyAlignment="1">
      <alignment horizontal="left" vertical="top"/>
    </xf>
    <xf numFmtId="0" fontId="23" fillId="0" borderId="14" xfId="1" applyNumberFormat="1" applyFont="1" applyFill="1" applyBorder="1" applyAlignment="1">
      <alignment horizontal="right" vertical="center" wrapText="1"/>
    </xf>
    <xf numFmtId="0" fontId="23" fillId="0" borderId="83" xfId="1" applyNumberFormat="1" applyFont="1" applyFill="1" applyBorder="1" applyAlignment="1">
      <alignment horizontal="right" vertical="center" wrapText="1"/>
    </xf>
    <xf numFmtId="0" fontId="23" fillId="0" borderId="12" xfId="1" applyNumberFormat="1" applyFont="1" applyFill="1" applyBorder="1" applyAlignment="1">
      <alignment horizontal="right" vertical="center" wrapText="1"/>
    </xf>
    <xf numFmtId="43" fontId="30" fillId="3" borderId="65" xfId="1" applyNumberFormat="1" applyFont="1" applyFill="1" applyBorder="1" applyAlignment="1">
      <alignment vertical="center" wrapText="1"/>
    </xf>
    <xf numFmtId="43" fontId="30" fillId="3" borderId="11" xfId="1" applyNumberFormat="1" applyFont="1" applyFill="1" applyBorder="1" applyAlignment="1">
      <alignment vertical="center" wrapText="1"/>
    </xf>
    <xf numFmtId="43" fontId="30" fillId="3" borderId="9" xfId="1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right"/>
    </xf>
    <xf numFmtId="0" fontId="21" fillId="0" borderId="27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39" xfId="0" applyFont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 wrapText="1"/>
    </xf>
    <xf numFmtId="0" fontId="21" fillId="0" borderId="0" xfId="0" applyNumberFormat="1" applyFont="1" applyBorder="1"/>
    <xf numFmtId="0" fontId="18" fillId="2" borderId="27" xfId="0" applyFont="1" applyFill="1" applyBorder="1" applyAlignment="1" applyProtection="1">
      <alignment vertical="center"/>
      <protection locked="0"/>
    </xf>
    <xf numFmtId="0" fontId="23" fillId="0" borderId="131" xfId="0" applyFont="1" applyFill="1" applyBorder="1" applyAlignment="1">
      <alignment vertical="center" wrapText="1"/>
    </xf>
    <xf numFmtId="0" fontId="30" fillId="0" borderId="131" xfId="0" applyNumberFormat="1" applyFont="1" applyFill="1" applyBorder="1" applyAlignment="1">
      <alignment vertical="center" wrapText="1"/>
    </xf>
    <xf numFmtId="43" fontId="30" fillId="0" borderId="56" xfId="1" applyFont="1" applyFill="1" applyBorder="1" applyAlignment="1">
      <alignment horizontal="left" vertical="center" wrapText="1"/>
    </xf>
    <xf numFmtId="43" fontId="30" fillId="0" borderId="74" xfId="1" applyFont="1" applyFill="1" applyBorder="1" applyAlignment="1">
      <alignment horizontal="left" vertical="center" wrapText="1"/>
    </xf>
    <xf numFmtId="43" fontId="23" fillId="0" borderId="84" xfId="1" applyFont="1" applyFill="1" applyBorder="1" applyAlignment="1">
      <alignment horizontal="center" vertical="center" wrapText="1"/>
    </xf>
    <xf numFmtId="0" fontId="13" fillId="3" borderId="18" xfId="0" applyFont="1" applyFill="1" applyBorder="1" applyAlignment="1" applyProtection="1">
      <alignment horizontal="left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</xf>
    <xf numFmtId="0" fontId="20" fillId="3" borderId="83" xfId="24" applyFont="1" applyFill="1" applyBorder="1" applyAlignment="1" applyProtection="1">
      <alignment horizontal="center" vertical="center" wrapText="1"/>
    </xf>
    <xf numFmtId="0" fontId="20" fillId="3" borderId="12" xfId="24" applyFont="1" applyFill="1" applyBorder="1" applyAlignment="1" applyProtection="1">
      <alignment horizontal="center" vertical="center" wrapText="1"/>
    </xf>
    <xf numFmtId="0" fontId="20" fillId="3" borderId="65" xfId="0" applyFont="1" applyFill="1" applyBorder="1" applyAlignment="1" applyProtection="1">
      <alignment horizontal="center" vertical="center" wrapText="1"/>
    </xf>
    <xf numFmtId="0" fontId="20" fillId="3" borderId="9" xfId="24" applyFont="1" applyFill="1" applyBorder="1" applyAlignment="1" applyProtection="1">
      <alignment horizontal="center" vertical="center" wrapText="1"/>
    </xf>
    <xf numFmtId="0" fontId="20" fillId="3" borderId="21" xfId="24" applyFont="1" applyFill="1" applyBorder="1" applyAlignment="1" applyProtection="1">
      <alignment horizontal="center" vertical="center" wrapText="1"/>
    </xf>
    <xf numFmtId="0" fontId="21" fillId="0" borderId="147" xfId="0" applyFont="1" applyFill="1" applyBorder="1" applyAlignment="1">
      <alignment vertical="center" wrapText="1"/>
    </xf>
    <xf numFmtId="0" fontId="21" fillId="3" borderId="100" xfId="0" applyFont="1" applyFill="1" applyBorder="1" applyAlignment="1">
      <alignment horizontal="right" vertical="center" wrapText="1"/>
    </xf>
    <xf numFmtId="43" fontId="21" fillId="3" borderId="104" xfId="1" applyNumberFormat="1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36" fillId="2" borderId="0" xfId="0" applyFont="1" applyFill="1" applyBorder="1" applyAlignment="1" applyProtection="1">
      <alignment vertical="center" wrapText="1"/>
    </xf>
    <xf numFmtId="0" fontId="13" fillId="2" borderId="19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vertical="center" wrapText="1"/>
    </xf>
    <xf numFmtId="0" fontId="43" fillId="3" borderId="20" xfId="0" applyFont="1" applyFill="1" applyBorder="1" applyAlignment="1" applyProtection="1">
      <alignment horizontal="center" vertical="center" wrapText="1"/>
    </xf>
    <xf numFmtId="43" fontId="13" fillId="0" borderId="46" xfId="1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</xf>
    <xf numFmtId="43" fontId="19" fillId="0" borderId="48" xfId="1" applyNumberFormat="1" applyFont="1" applyFill="1" applyBorder="1" applyAlignment="1" applyProtection="1">
      <alignment vertical="center" wrapText="1"/>
    </xf>
    <xf numFmtId="43" fontId="32" fillId="0" borderId="111" xfId="1" applyNumberFormat="1" applyFont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 wrapText="1"/>
    </xf>
    <xf numFmtId="43" fontId="13" fillId="0" borderId="50" xfId="0" applyNumberFormat="1" applyFont="1" applyFill="1" applyBorder="1" applyAlignment="1" applyProtection="1">
      <alignment vertical="center"/>
    </xf>
    <xf numFmtId="43" fontId="34" fillId="0" borderId="50" xfId="1" applyFont="1" applyFill="1" applyBorder="1" applyAlignment="1" applyProtection="1">
      <alignment horizontal="center" vertical="center"/>
    </xf>
    <xf numFmtId="43" fontId="13" fillId="0" borderId="37" xfId="1" applyNumberFormat="1" applyFont="1" applyFill="1" applyBorder="1" applyAlignment="1" applyProtection="1">
      <alignment vertical="center"/>
      <protection locked="0"/>
    </xf>
    <xf numFmtId="43" fontId="32" fillId="0" borderId="32" xfId="1" applyNumberFormat="1" applyFont="1" applyBorder="1" applyAlignment="1" applyProtection="1">
      <alignment vertical="center"/>
      <protection locked="0"/>
    </xf>
    <xf numFmtId="43" fontId="34" fillId="0" borderId="1" xfId="1" applyFont="1" applyBorder="1" applyAlignment="1" applyProtection="1">
      <alignment vertical="center"/>
      <protection locked="0"/>
    </xf>
    <xf numFmtId="43" fontId="32" fillId="0" borderId="40" xfId="1" applyFont="1" applyBorder="1" applyAlignment="1" applyProtection="1">
      <alignment vertical="center"/>
      <protection locked="0"/>
    </xf>
    <xf numFmtId="43" fontId="34" fillId="0" borderId="22" xfId="1" applyFont="1" applyBorder="1" applyAlignment="1" applyProtection="1">
      <alignment horizontal="center" vertical="center"/>
      <protection locked="0"/>
    </xf>
    <xf numFmtId="43" fontId="13" fillId="0" borderId="37" xfId="1" applyNumberFormat="1" applyFont="1" applyFill="1" applyBorder="1" applyAlignment="1" applyProtection="1">
      <alignment horizontal="center" vertical="center"/>
      <protection locked="0"/>
    </xf>
    <xf numFmtId="43" fontId="34" fillId="0" borderId="29" xfId="1" applyFont="1" applyBorder="1" applyAlignment="1" applyProtection="1">
      <alignment horizontal="center" vertical="center"/>
      <protection locked="0"/>
    </xf>
    <xf numFmtId="43" fontId="13" fillId="0" borderId="58" xfId="1" applyNumberFormat="1" applyFont="1" applyFill="1" applyBorder="1" applyAlignment="1" applyProtection="1">
      <alignment vertical="center"/>
      <protection locked="0"/>
    </xf>
    <xf numFmtId="43" fontId="32" fillId="0" borderId="61" xfId="1" applyNumberFormat="1" applyFont="1" applyBorder="1" applyAlignment="1" applyProtection="1">
      <alignment vertical="center"/>
      <protection locked="0"/>
    </xf>
    <xf numFmtId="43" fontId="32" fillId="0" borderId="42" xfId="1" applyFont="1" applyBorder="1" applyAlignment="1" applyProtection="1">
      <alignment vertical="center"/>
      <protection locked="0"/>
    </xf>
    <xf numFmtId="43" fontId="43" fillId="3" borderId="3" xfId="1" applyFont="1" applyFill="1" applyBorder="1" applyAlignment="1" applyProtection="1">
      <alignment horizontal="right" vertical="center"/>
    </xf>
    <xf numFmtId="43" fontId="43" fillId="3" borderId="5" xfId="1" applyFont="1" applyFill="1" applyBorder="1" applyAlignment="1" applyProtection="1">
      <alignment horizontal="right" vertical="center"/>
    </xf>
    <xf numFmtId="43" fontId="19" fillId="3" borderId="23" xfId="1" applyNumberFormat="1" applyFont="1" applyFill="1" applyBorder="1" applyAlignment="1" applyProtection="1">
      <alignment vertical="center" wrapText="1"/>
    </xf>
    <xf numFmtId="43" fontId="19" fillId="3" borderId="5" xfId="1" applyNumberFormat="1" applyFont="1" applyFill="1" applyBorder="1" applyAlignment="1" applyProtection="1">
      <alignment vertical="center" wrapText="1"/>
    </xf>
    <xf numFmtId="43" fontId="34" fillId="3" borderId="20" xfId="1" applyFont="1" applyFill="1" applyBorder="1" applyAlignment="1" applyProtection="1">
      <alignment vertical="center"/>
      <protection locked="0"/>
    </xf>
    <xf numFmtId="43" fontId="19" fillId="0" borderId="34" xfId="1" applyFont="1" applyBorder="1" applyAlignment="1" applyProtection="1">
      <alignment vertical="center" wrapText="1"/>
    </xf>
    <xf numFmtId="43" fontId="19" fillId="0" borderId="18" xfId="1" applyFont="1" applyFill="1" applyBorder="1" applyAlignment="1" applyProtection="1">
      <alignment vertical="center" wrapText="1"/>
    </xf>
    <xf numFmtId="43" fontId="13" fillId="0" borderId="19" xfId="1" applyFont="1" applyFill="1" applyBorder="1" applyAlignment="1" applyProtection="1">
      <alignment horizontal="right" vertical="center"/>
    </xf>
    <xf numFmtId="0" fontId="34" fillId="0" borderId="22" xfId="0" applyFont="1" applyFill="1" applyBorder="1" applyProtection="1"/>
    <xf numFmtId="43" fontId="34" fillId="0" borderId="27" xfId="1" applyNumberFormat="1" applyFont="1" applyFill="1" applyBorder="1" applyProtection="1"/>
    <xf numFmtId="43" fontId="34" fillId="0" borderId="18" xfId="1" applyNumberFormat="1" applyFont="1" applyFill="1" applyBorder="1" applyProtection="1"/>
    <xf numFmtId="43" fontId="34" fillId="0" borderId="19" xfId="1" applyNumberFormat="1" applyFont="1" applyFill="1" applyBorder="1" applyProtection="1"/>
    <xf numFmtId="43" fontId="34" fillId="0" borderId="22" xfId="1" applyFont="1" applyFill="1" applyBorder="1" applyProtection="1">
      <protection locked="0"/>
    </xf>
    <xf numFmtId="43" fontId="34" fillId="0" borderId="20" xfId="1" applyFont="1" applyFill="1" applyBorder="1" applyProtection="1">
      <protection locked="0"/>
    </xf>
    <xf numFmtId="43" fontId="34" fillId="0" borderId="1" xfId="1" applyFont="1" applyFill="1" applyBorder="1" applyProtection="1">
      <protection locked="0"/>
    </xf>
    <xf numFmtId="43" fontId="34" fillId="0" borderId="115" xfId="1" applyFont="1" applyFill="1" applyBorder="1" applyAlignment="1" applyProtection="1">
      <alignment horizontal="center"/>
      <protection locked="0"/>
    </xf>
    <xf numFmtId="43" fontId="23" fillId="0" borderId="129" xfId="1" applyNumberFormat="1" applyFont="1" applyFill="1" applyBorder="1" applyProtection="1"/>
    <xf numFmtId="43" fontId="23" fillId="0" borderId="129" xfId="1" applyFont="1" applyFill="1" applyBorder="1" applyAlignment="1" applyProtection="1">
      <alignment horizontal="center"/>
      <protection locked="0"/>
    </xf>
    <xf numFmtId="43" fontId="13" fillId="0" borderId="37" xfId="1" applyFont="1" applyFill="1" applyBorder="1" applyAlignment="1" applyProtection="1">
      <alignment vertical="center"/>
      <protection locked="0"/>
    </xf>
    <xf numFmtId="0" fontId="34" fillId="0" borderId="0" xfId="0" applyFont="1" applyProtection="1"/>
    <xf numFmtId="43" fontId="32" fillId="0" borderId="1" xfId="1" applyFont="1" applyBorder="1" applyProtection="1">
      <protection locked="0"/>
    </xf>
    <xf numFmtId="43" fontId="34" fillId="0" borderId="1" xfId="1" applyFont="1" applyBorder="1" applyProtection="1">
      <protection locked="0"/>
    </xf>
    <xf numFmtId="43" fontId="32" fillId="0" borderId="40" xfId="1" applyFont="1" applyBorder="1" applyProtection="1">
      <protection locked="0"/>
    </xf>
    <xf numFmtId="43" fontId="13" fillId="0" borderId="58" xfId="1" applyFont="1" applyFill="1" applyBorder="1" applyAlignment="1" applyProtection="1">
      <alignment vertical="center"/>
      <protection locked="0"/>
    </xf>
    <xf numFmtId="43" fontId="32" fillId="0" borderId="42" xfId="1" applyFont="1" applyBorder="1" applyProtection="1">
      <protection locked="0"/>
    </xf>
    <xf numFmtId="0" fontId="2" fillId="0" borderId="34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3" fontId="19" fillId="0" borderId="27" xfId="1" applyFont="1" applyBorder="1" applyAlignment="1" applyProtection="1">
      <alignment horizontal="center" vertical="center" wrapText="1"/>
    </xf>
    <xf numFmtId="43" fontId="15" fillId="0" borderId="18" xfId="1" applyFont="1" applyFill="1" applyBorder="1" applyAlignment="1" applyProtection="1">
      <alignment horizontal="center" vertical="center"/>
      <protection locked="0"/>
    </xf>
    <xf numFmtId="43" fontId="15" fillId="0" borderId="19" xfId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Protection="1"/>
    <xf numFmtId="43" fontId="19" fillId="0" borderId="27" xfId="1" applyNumberFormat="1" applyFont="1" applyFill="1" applyBorder="1" applyAlignment="1" applyProtection="1">
      <alignment vertical="center" wrapText="1"/>
    </xf>
    <xf numFmtId="43" fontId="34" fillId="0" borderId="18" xfId="1" applyNumberFormat="1" applyFont="1" applyFill="1" applyBorder="1" applyAlignment="1" applyProtection="1">
      <alignment vertical="center"/>
      <protection locked="0"/>
    </xf>
    <xf numFmtId="43" fontId="34" fillId="0" borderId="19" xfId="1" applyNumberFormat="1" applyFont="1" applyFill="1" applyBorder="1" applyAlignment="1" applyProtection="1">
      <alignment vertical="center"/>
      <protection locked="0"/>
    </xf>
    <xf numFmtId="43" fontId="0" fillId="0" borderId="27" xfId="1" applyFont="1" applyBorder="1" applyProtection="1">
      <protection locked="0"/>
    </xf>
    <xf numFmtId="43" fontId="34" fillId="0" borderId="24" xfId="1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left" vertical="center" indent="1"/>
    </xf>
    <xf numFmtId="0" fontId="7" fillId="2" borderId="18" xfId="24" applyFont="1" applyFill="1" applyBorder="1" applyAlignment="1" applyProtection="1">
      <alignment vertical="center" wrapText="1"/>
    </xf>
    <xf numFmtId="3" fontId="7" fillId="2" borderId="84" xfId="24" applyNumberFormat="1" applyFont="1" applyFill="1" applyBorder="1" applyAlignment="1" applyProtection="1">
      <alignment horizontal="center" vertical="center" wrapText="1"/>
    </xf>
    <xf numFmtId="3" fontId="7" fillId="2" borderId="104" xfId="24" applyNumberFormat="1" applyFont="1" applyFill="1" applyBorder="1" applyAlignment="1" applyProtection="1">
      <alignment horizontal="center" vertical="center" wrapText="1"/>
    </xf>
    <xf numFmtId="168" fontId="29" fillId="0" borderId="0" xfId="122" applyNumberFormat="1" applyFont="1" applyBorder="1" applyAlignment="1">
      <alignment horizontal="left" vertical="center"/>
    </xf>
    <xf numFmtId="0" fontId="17" fillId="2" borderId="27" xfId="24" applyFont="1" applyFill="1" applyBorder="1" applyAlignment="1">
      <alignment horizontal="center" vertical="top"/>
    </xf>
    <xf numFmtId="2" fontId="2" fillId="0" borderId="13" xfId="24" applyNumberFormat="1" applyFont="1" applyBorder="1"/>
    <xf numFmtId="2" fontId="2" fillId="0" borderId="8" xfId="24" applyNumberFormat="1" applyFont="1" applyBorder="1"/>
    <xf numFmtId="43" fontId="3" fillId="0" borderId="7" xfId="49" applyFont="1" applyBorder="1"/>
    <xf numFmtId="43" fontId="3" fillId="0" borderId="8" xfId="49" applyFont="1" applyBorder="1"/>
    <xf numFmtId="43" fontId="2" fillId="0" borderId="7" xfId="49" applyFont="1" applyBorder="1"/>
    <xf numFmtId="9" fontId="0" fillId="0" borderId="7" xfId="101" applyFont="1" applyBorder="1" applyAlignment="1">
      <alignment horizontal="center"/>
    </xf>
    <xf numFmtId="9" fontId="0" fillId="0" borderId="13" xfId="101" applyFont="1" applyBorder="1" applyAlignment="1">
      <alignment horizontal="center"/>
    </xf>
    <xf numFmtId="43" fontId="2" fillId="0" borderId="8" xfId="49" applyFont="1" applyBorder="1"/>
    <xf numFmtId="2" fontId="2" fillId="0" borderId="13" xfId="24" applyNumberFormat="1" applyFont="1" applyBorder="1" applyAlignment="1">
      <alignment horizontal="center"/>
    </xf>
    <xf numFmtId="0" fontId="2" fillId="0" borderId="65" xfId="24" applyBorder="1"/>
    <xf numFmtId="43" fontId="2" fillId="0" borderId="9" xfId="49" applyFont="1" applyBorder="1"/>
    <xf numFmtId="2" fontId="2" fillId="0" borderId="10" xfId="24" applyNumberFormat="1" applyFont="1" applyBorder="1"/>
    <xf numFmtId="43" fontId="2" fillId="0" borderId="21" xfId="49" applyFont="1" applyBorder="1"/>
    <xf numFmtId="0" fontId="13" fillId="0" borderId="0" xfId="71" applyFont="1" applyFill="1" applyBorder="1" applyAlignment="1" applyProtection="1">
      <protection locked="0"/>
    </xf>
    <xf numFmtId="0" fontId="45" fillId="0" borderId="0" xfId="0" applyFont="1"/>
    <xf numFmtId="0" fontId="13" fillId="0" borderId="13" xfId="71" applyFont="1" applyFill="1" applyBorder="1" applyAlignment="1" applyProtection="1">
      <alignment horizontal="center"/>
      <protection locked="0"/>
    </xf>
    <xf numFmtId="0" fontId="13" fillId="0" borderId="0" xfId="71" applyFont="1" applyFill="1" applyBorder="1" applyAlignment="1" applyProtection="1">
      <alignment horizontal="center"/>
      <protection locked="0"/>
    </xf>
    <xf numFmtId="0" fontId="13" fillId="0" borderId="4" xfId="71" applyFont="1" applyFill="1" applyBorder="1" applyAlignment="1" applyProtection="1">
      <alignment horizontal="center"/>
      <protection locked="0"/>
    </xf>
    <xf numFmtId="0" fontId="27" fillId="0" borderId="0" xfId="71" applyFont="1" applyFill="1" applyBorder="1" applyAlignment="1" applyProtection="1">
      <alignment vertical="center"/>
    </xf>
    <xf numFmtId="0" fontId="6" fillId="0" borderId="17" xfId="0" applyFont="1" applyFill="1" applyBorder="1"/>
    <xf numFmtId="0" fontId="0" fillId="0" borderId="17" xfId="0" applyFill="1" applyBorder="1"/>
    <xf numFmtId="0" fontId="21" fillId="0" borderId="95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95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left"/>
    </xf>
    <xf numFmtId="0" fontId="21" fillId="0" borderId="95" xfId="0" applyFont="1" applyFill="1" applyBorder="1" applyAlignment="1">
      <alignment horizontal="center"/>
    </xf>
    <xf numFmtId="0" fontId="21" fillId="0" borderId="95" xfId="0" applyFont="1" applyFill="1" applyBorder="1"/>
    <xf numFmtId="173" fontId="21" fillId="0" borderId="95" xfId="1" applyNumberFormat="1" applyFont="1" applyFill="1" applyBorder="1" applyAlignment="1">
      <alignment horizontal="center"/>
    </xf>
    <xf numFmtId="173" fontId="21" fillId="0" borderId="95" xfId="1" applyNumberFormat="1" applyFont="1" applyFill="1" applyBorder="1"/>
    <xf numFmtId="173" fontId="21" fillId="0" borderId="95" xfId="1" applyNumberFormat="1" applyFont="1" applyFill="1" applyBorder="1" applyAlignment="1"/>
    <xf numFmtId="14" fontId="21" fillId="0" borderId="95" xfId="1" applyNumberFormat="1" applyFont="1" applyFill="1" applyBorder="1" applyAlignment="1">
      <alignment horizontal="center"/>
    </xf>
    <xf numFmtId="173" fontId="22" fillId="0" borderId="95" xfId="1" applyNumberFormat="1" applyFont="1" applyFill="1" applyBorder="1" applyAlignment="1">
      <alignment horizontal="center" vertical="center" wrapText="1"/>
    </xf>
    <xf numFmtId="173" fontId="22" fillId="0" borderId="95" xfId="1" applyNumberFormat="1" applyFont="1" applyFill="1" applyBorder="1" applyAlignment="1">
      <alignment horizontal="center" vertical="center"/>
    </xf>
    <xf numFmtId="43" fontId="22" fillId="5" borderId="95" xfId="0" applyNumberFormat="1" applyFont="1" applyFill="1" applyBorder="1" applyAlignment="1">
      <alignment horizontal="right"/>
    </xf>
    <xf numFmtId="0" fontId="22" fillId="5" borderId="95" xfId="0" applyFont="1" applyFill="1" applyBorder="1"/>
    <xf numFmtId="0" fontId="21" fillId="0" borderId="95" xfId="0" applyFont="1" applyFill="1" applyBorder="1" applyAlignment="1">
      <alignment horizontal="left" wrapText="1"/>
    </xf>
    <xf numFmtId="0" fontId="8" fillId="2" borderId="1" xfId="0" applyFont="1" applyFill="1" applyBorder="1" applyProtection="1"/>
    <xf numFmtId="0" fontId="8" fillId="2" borderId="2" xfId="0" applyFont="1" applyFill="1" applyBorder="1" applyProtection="1"/>
    <xf numFmtId="0" fontId="18" fillId="2" borderId="65" xfId="0" applyFont="1" applyFill="1" applyBorder="1" applyAlignment="1" applyProtection="1">
      <alignment horizontal="center" vertical="center" wrapText="1"/>
    </xf>
    <xf numFmtId="0" fontId="18" fillId="2" borderId="24" xfId="0" applyFont="1" applyFill="1" applyBorder="1" applyAlignment="1" applyProtection="1">
      <alignment horizontal="center" vertical="center" wrapText="1"/>
    </xf>
    <xf numFmtId="0" fontId="0" fillId="0" borderId="2" xfId="0" applyBorder="1"/>
    <xf numFmtId="174" fontId="31" fillId="5" borderId="79" xfId="1" applyNumberFormat="1" applyFont="1" applyFill="1" applyBorder="1" applyAlignment="1">
      <alignment horizontal="center" vertical="center" wrapText="1"/>
    </xf>
    <xf numFmtId="174" fontId="31" fillId="5" borderId="7" xfId="1" applyNumberFormat="1" applyFont="1" applyFill="1" applyBorder="1" applyAlignment="1">
      <alignment horizontal="center" vertical="center" wrapText="1"/>
    </xf>
    <xf numFmtId="174" fontId="31" fillId="5" borderId="8" xfId="1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left" vertical="top"/>
    </xf>
    <xf numFmtId="0" fontId="21" fillId="0" borderId="154" xfId="0" applyNumberFormat="1" applyFont="1" applyFill="1" applyBorder="1" applyAlignment="1">
      <alignment horizontal="left" vertical="center" wrapText="1"/>
    </xf>
    <xf numFmtId="0" fontId="23" fillId="0" borderId="65" xfId="1" applyNumberFormat="1" applyFont="1" applyFill="1" applyBorder="1" applyAlignment="1">
      <alignment horizontal="right" vertical="center" wrapText="1"/>
    </xf>
    <xf numFmtId="0" fontId="23" fillId="0" borderId="11" xfId="1" applyNumberFormat="1" applyFont="1" applyFill="1" applyBorder="1" applyAlignment="1">
      <alignment horizontal="right" vertical="center" wrapText="1"/>
    </xf>
    <xf numFmtId="0" fontId="23" fillId="0" borderId="19" xfId="1" applyNumberFormat="1" applyFont="1" applyFill="1" applyBorder="1" applyAlignment="1">
      <alignment horizontal="right" vertical="center" wrapText="1"/>
    </xf>
    <xf numFmtId="43" fontId="30" fillId="3" borderId="10" xfId="1" applyNumberFormat="1" applyFont="1" applyFill="1" applyBorder="1" applyAlignment="1">
      <alignment horizontal="center" vertical="center" wrapText="1"/>
    </xf>
    <xf numFmtId="43" fontId="30" fillId="0" borderId="95" xfId="1" applyFont="1" applyFill="1" applyBorder="1" applyAlignment="1">
      <alignment horizontal="right" vertical="center" wrapText="1"/>
    </xf>
    <xf numFmtId="49" fontId="23" fillId="0" borderId="95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2" borderId="8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1" fillId="0" borderId="100" xfId="0" applyNumberFormat="1" applyFont="1" applyFill="1" applyBorder="1" applyAlignment="1">
      <alignment horizontal="left" vertical="center" wrapText="1"/>
    </xf>
    <xf numFmtId="0" fontId="21" fillId="0" borderId="39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7" fillId="2" borderId="16" xfId="0" quotePrefix="1" applyFont="1" applyFill="1" applyBorder="1" applyAlignment="1">
      <alignment horizontal="left" vertical="top"/>
    </xf>
    <xf numFmtId="0" fontId="16" fillId="2" borderId="1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58" xfId="0" applyBorder="1" applyAlignment="1">
      <alignment vertical="center" wrapText="1"/>
    </xf>
    <xf numFmtId="14" fontId="0" fillId="0" borderId="158" xfId="0" applyNumberForma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44" fontId="23" fillId="0" borderId="159" xfId="192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95" xfId="0" applyBorder="1" applyAlignment="1">
      <alignment vertical="center" wrapText="1"/>
    </xf>
    <xf numFmtId="14" fontId="0" fillId="0" borderId="95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4" fontId="23" fillId="0" borderId="149" xfId="192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vertical="center" wrapText="1"/>
    </xf>
    <xf numFmtId="14" fontId="0" fillId="0" borderId="151" xfId="0" applyNumberForma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44" fontId="23" fillId="0" borderId="152" xfId="192" applyFont="1" applyBorder="1" applyAlignment="1">
      <alignment horizontal="center" vertical="center"/>
    </xf>
    <xf numFmtId="44" fontId="23" fillId="0" borderId="24" xfId="192" applyFont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3" fillId="2" borderId="16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0" borderId="158" xfId="0" applyBorder="1" applyAlignment="1">
      <alignment horizontal="left" vertical="center" wrapText="1"/>
    </xf>
    <xf numFmtId="0" fontId="0" fillId="0" borderId="158" xfId="0" applyBorder="1" applyAlignment="1">
      <alignment horizontal="center" vertical="center" wrapText="1"/>
    </xf>
    <xf numFmtId="14" fontId="0" fillId="0" borderId="158" xfId="0" applyNumberFormat="1" applyBorder="1" applyAlignment="1">
      <alignment horizontal="left" vertical="center"/>
    </xf>
    <xf numFmtId="9" fontId="0" fillId="0" borderId="158" xfId="193" applyFont="1" applyBorder="1" applyAlignment="1">
      <alignment horizontal="center" vertical="center"/>
    </xf>
    <xf numFmtId="0" fontId="0" fillId="0" borderId="95" xfId="0" applyBorder="1" applyAlignment="1">
      <alignment horizontal="left" vertical="center" wrapText="1"/>
    </xf>
    <xf numFmtId="0" fontId="0" fillId="0" borderId="95" xfId="0" applyBorder="1" applyAlignment="1">
      <alignment horizontal="center" vertical="center" wrapText="1"/>
    </xf>
    <xf numFmtId="14" fontId="0" fillId="0" borderId="95" xfId="0" applyNumberFormat="1" applyBorder="1" applyAlignment="1">
      <alignment horizontal="left" vertical="center"/>
    </xf>
    <xf numFmtId="9" fontId="0" fillId="0" borderId="95" xfId="193" applyFont="1" applyBorder="1" applyAlignment="1">
      <alignment horizontal="center" vertical="center"/>
    </xf>
    <xf numFmtId="0" fontId="0" fillId="0" borderId="151" xfId="0" applyBorder="1" applyAlignment="1">
      <alignment horizontal="left" vertical="center" wrapText="1"/>
    </xf>
    <xf numFmtId="0" fontId="0" fillId="0" borderId="151" xfId="0" applyBorder="1" applyAlignment="1">
      <alignment horizontal="center" vertical="center" wrapText="1"/>
    </xf>
    <xf numFmtId="0" fontId="0" fillId="0" borderId="151" xfId="0" applyBorder="1" applyAlignment="1">
      <alignment horizontal="center" wrapText="1"/>
    </xf>
    <xf numFmtId="14" fontId="0" fillId="0" borderId="151" xfId="0" applyNumberFormat="1" applyBorder="1" applyAlignment="1">
      <alignment horizontal="center"/>
    </xf>
    <xf numFmtId="43" fontId="0" fillId="0" borderId="151" xfId="1" applyNumberFormat="1" applyFont="1" applyBorder="1" applyAlignment="1">
      <alignment horizontal="center" vertical="center"/>
    </xf>
    <xf numFmtId="44" fontId="23" fillId="0" borderId="152" xfId="192" applyFont="1" applyBorder="1"/>
    <xf numFmtId="43" fontId="23" fillId="0" borderId="0" xfId="1" applyFont="1" applyBorder="1"/>
    <xf numFmtId="49" fontId="27" fillId="2" borderId="16" xfId="25" applyNumberFormat="1" applyFont="1" applyFill="1" applyBorder="1" applyAlignment="1">
      <alignment horizontal="left" vertical="top"/>
    </xf>
    <xf numFmtId="0" fontId="3" fillId="0" borderId="90" xfId="25" applyFont="1" applyFill="1" applyBorder="1" applyAlignment="1">
      <alignment horizontal="center" vertical="top"/>
    </xf>
    <xf numFmtId="0" fontId="3" fillId="0" borderId="101" xfId="25" applyFont="1" applyFill="1" applyBorder="1" applyAlignment="1">
      <alignment horizontal="right" vertical="top"/>
    </xf>
    <xf numFmtId="43" fontId="2" fillId="0" borderId="13" xfId="1" applyFont="1" applyFill="1" applyBorder="1" applyAlignment="1">
      <alignment horizontal="center" vertical="top" wrapText="1"/>
    </xf>
    <xf numFmtId="43" fontId="46" fillId="0" borderId="8" xfId="40" applyFont="1" applyFill="1" applyBorder="1" applyAlignment="1">
      <alignment horizontal="center" vertical="center"/>
    </xf>
    <xf numFmtId="0" fontId="2" fillId="0" borderId="101" xfId="25" applyFont="1" applyFill="1" applyBorder="1" applyAlignment="1">
      <alignment horizontal="left" vertical="top"/>
    </xf>
    <xf numFmtId="43" fontId="2" fillId="0" borderId="13" xfId="1" applyFont="1" applyFill="1" applyBorder="1" applyAlignment="1">
      <alignment horizontal="right" vertical="top"/>
    </xf>
    <xf numFmtId="43" fontId="2" fillId="0" borderId="13" xfId="1" applyFont="1" applyFill="1" applyBorder="1" applyAlignment="1">
      <alignment vertical="top"/>
    </xf>
    <xf numFmtId="0" fontId="3" fillId="0" borderId="101" xfId="25" applyFont="1" applyFill="1" applyBorder="1" applyAlignment="1">
      <alignment horizontal="center" vertical="top"/>
    </xf>
    <xf numFmtId="0" fontId="13" fillId="0" borderId="101" xfId="25" applyFont="1" applyFill="1" applyBorder="1" applyAlignment="1">
      <alignment vertical="top"/>
    </xf>
    <xf numFmtId="0" fontId="14" fillId="0" borderId="65" xfId="25" applyFont="1" applyFill="1" applyBorder="1" applyAlignment="1"/>
    <xf numFmtId="43" fontId="2" fillId="0" borderId="155" xfId="1" applyFont="1" applyBorder="1" applyAlignment="1"/>
    <xf numFmtId="0" fontId="7" fillId="2" borderId="27" xfId="24" applyFont="1" applyFill="1" applyBorder="1" applyAlignment="1" applyProtection="1">
      <alignment vertical="center"/>
    </xf>
    <xf numFmtId="0" fontId="47" fillId="0" borderId="91" xfId="0" applyFont="1" applyBorder="1" applyAlignment="1">
      <alignment vertical="center"/>
    </xf>
    <xf numFmtId="0" fontId="0" fillId="0" borderId="89" xfId="0" applyBorder="1"/>
    <xf numFmtId="0" fontId="0" fillId="0" borderId="81" xfId="0" applyBorder="1" applyAlignment="1">
      <alignment horizontal="center"/>
    </xf>
    <xf numFmtId="43" fontId="0" fillId="0" borderId="81" xfId="1" applyFont="1" applyBorder="1"/>
    <xf numFmtId="4" fontId="0" fillId="0" borderId="81" xfId="0" applyNumberFormat="1" applyBorder="1"/>
    <xf numFmtId="43" fontId="0" fillId="0" borderId="92" xfId="1" applyFont="1" applyBorder="1"/>
    <xf numFmtId="167" fontId="0" fillId="0" borderId="92" xfId="1" applyNumberFormat="1" applyFont="1" applyBorder="1"/>
    <xf numFmtId="0" fontId="47" fillId="0" borderId="1" xfId="0" applyFont="1" applyBorder="1" applyAlignment="1">
      <alignment vertical="center"/>
    </xf>
    <xf numFmtId="0" fontId="0" fillId="0" borderId="7" xfId="0" applyBorder="1" applyAlignment="1">
      <alignment horizontal="center"/>
    </xf>
    <xf numFmtId="43" fontId="0" fillId="0" borderId="7" xfId="1" applyFont="1" applyBorder="1"/>
    <xf numFmtId="4" fontId="0" fillId="0" borderId="7" xfId="0" applyNumberFormat="1" applyBorder="1"/>
    <xf numFmtId="167" fontId="0" fillId="0" borderId="2" xfId="1" applyNumberFormat="1" applyFont="1" applyBorder="1"/>
    <xf numFmtId="167" fontId="0" fillId="0" borderId="19" xfId="1" applyNumberFormat="1" applyFont="1" applyBorder="1"/>
    <xf numFmtId="0" fontId="39" fillId="0" borderId="1" xfId="27" applyFont="1" applyBorder="1" applyProtection="1">
      <protection locked="0"/>
    </xf>
    <xf numFmtId="0" fontId="48" fillId="0" borderId="0" xfId="27" applyFont="1" applyBorder="1" applyAlignment="1" applyProtection="1">
      <alignment horizontal="left"/>
      <protection locked="0"/>
    </xf>
    <xf numFmtId="0" fontId="41" fillId="0" borderId="0" xfId="27" applyFont="1" applyBorder="1" applyProtection="1">
      <protection locked="0"/>
    </xf>
    <xf numFmtId="0" fontId="39" fillId="0" borderId="2" xfId="27" applyFont="1" applyBorder="1" applyAlignment="1" applyProtection="1">
      <alignment horizontal="right"/>
      <protection locked="0"/>
    </xf>
    <xf numFmtId="0" fontId="26" fillId="0" borderId="163" xfId="27" applyFont="1" applyBorder="1" applyAlignment="1">
      <alignment vertical="center" wrapText="1"/>
    </xf>
    <xf numFmtId="0" fontId="26" fillId="0" borderId="164" xfId="27" applyFont="1" applyBorder="1" applyAlignment="1">
      <alignment vertical="center" wrapText="1"/>
    </xf>
    <xf numFmtId="0" fontId="39" fillId="0" borderId="26" xfId="27" applyFont="1" applyBorder="1" applyAlignment="1">
      <alignment horizontal="center" vertical="center" wrapText="1"/>
    </xf>
    <xf numFmtId="0" fontId="39" fillId="0" borderId="83" xfId="27" applyFont="1" applyBorder="1" applyAlignment="1">
      <alignment horizontal="center" vertical="center" wrapText="1"/>
    </xf>
    <xf numFmtId="0" fontId="39" fillId="0" borderId="84" xfId="27" applyFont="1" applyBorder="1" applyAlignment="1">
      <alignment horizontal="center" vertical="center" wrapText="1"/>
    </xf>
    <xf numFmtId="0" fontId="39" fillId="0" borderId="12" xfId="27" applyFont="1" applyBorder="1" applyAlignment="1">
      <alignment horizontal="center" vertical="center" wrapText="1"/>
    </xf>
    <xf numFmtId="0" fontId="41" fillId="0" borderId="0" xfId="27" applyFont="1"/>
    <xf numFmtId="43" fontId="1" fillId="0" borderId="90" xfId="1" applyBorder="1" applyAlignment="1" applyProtection="1">
      <alignment horizontal="center"/>
      <protection locked="0"/>
    </xf>
    <xf numFmtId="43" fontId="48" fillId="0" borderId="101" xfId="1" applyFont="1" applyBorder="1" applyAlignment="1" applyProtection="1">
      <alignment horizontal="center" vertical="center"/>
      <protection locked="0"/>
    </xf>
    <xf numFmtId="0" fontId="41" fillId="0" borderId="4" xfId="27" applyFont="1" applyBorder="1" applyAlignment="1" applyProtection="1">
      <alignment horizontal="center" vertical="center"/>
      <protection locked="0"/>
    </xf>
    <xf numFmtId="0" fontId="41" fillId="0" borderId="7" xfId="27" applyFont="1" applyBorder="1" applyAlignment="1" applyProtection="1">
      <alignment vertical="center" wrapText="1"/>
      <protection locked="0"/>
    </xf>
    <xf numFmtId="4" fontId="41" fillId="0" borderId="7" xfId="27" applyNumberFormat="1" applyFont="1" applyBorder="1" applyAlignment="1" applyProtection="1">
      <alignment vertical="center" wrapText="1"/>
      <protection locked="0"/>
    </xf>
    <xf numFmtId="43" fontId="1" fillId="0" borderId="7" xfId="1" applyBorder="1" applyAlignment="1" applyProtection="1">
      <alignment vertical="center"/>
      <protection locked="0"/>
    </xf>
    <xf numFmtId="43" fontId="48" fillId="0" borderId="4" xfId="1" applyFont="1" applyBorder="1" applyAlignment="1" applyProtection="1">
      <alignment horizontal="center" vertical="center"/>
      <protection locked="0"/>
    </xf>
    <xf numFmtId="43" fontId="41" fillId="0" borderId="7" xfId="1" applyFont="1" applyBorder="1" applyAlignment="1" applyProtection="1">
      <alignment vertical="center"/>
      <protection locked="0"/>
    </xf>
    <xf numFmtId="43" fontId="41" fillId="0" borderId="13" xfId="1" applyFont="1" applyBorder="1" applyAlignment="1" applyProtection="1">
      <alignment vertical="center"/>
      <protection locked="0"/>
    </xf>
    <xf numFmtId="43" fontId="26" fillId="0" borderId="13" xfId="1" applyFont="1" applyBorder="1" applyAlignment="1">
      <alignment vertical="center"/>
    </xf>
    <xf numFmtId="4" fontId="1" fillId="0" borderId="8" xfId="27" applyNumberFormat="1" applyBorder="1" applyAlignment="1" applyProtection="1">
      <alignment vertical="center"/>
      <protection locked="0"/>
    </xf>
    <xf numFmtId="0" fontId="1" fillId="0" borderId="0" xfId="27" applyAlignment="1">
      <alignment vertical="center"/>
    </xf>
    <xf numFmtId="43" fontId="9" fillId="0" borderId="101" xfId="1" applyFont="1" applyBorder="1" applyAlignment="1" applyProtection="1">
      <alignment horizontal="center"/>
      <protection locked="0"/>
    </xf>
    <xf numFmtId="43" fontId="1" fillId="0" borderId="4" xfId="1" applyBorder="1" applyProtection="1">
      <protection locked="0"/>
    </xf>
    <xf numFmtId="43" fontId="1" fillId="0" borderId="13" xfId="1" applyBorder="1" applyProtection="1">
      <protection locked="0"/>
    </xf>
    <xf numFmtId="43" fontId="26" fillId="0" borderId="13" xfId="1" applyFont="1" applyBorder="1"/>
    <xf numFmtId="43" fontId="1" fillId="0" borderId="65" xfId="1" applyBorder="1" applyAlignment="1" applyProtection="1">
      <alignment horizontal="center"/>
      <protection locked="0"/>
    </xf>
    <xf numFmtId="0" fontId="34" fillId="0" borderId="0" xfId="27" applyFont="1" applyProtection="1">
      <protection locked="0"/>
    </xf>
    <xf numFmtId="0" fontId="34" fillId="0" borderId="0" xfId="27" applyFont="1"/>
    <xf numFmtId="0" fontId="2" fillId="0" borderId="0" xfId="51" applyAlignment="1"/>
    <xf numFmtId="0" fontId="2" fillId="0" borderId="0" xfId="51" applyAlignment="1">
      <alignment wrapText="1"/>
    </xf>
    <xf numFmtId="0" fontId="2" fillId="0" borderId="0" xfId="51" applyFill="1" applyBorder="1" applyAlignment="1" applyProtection="1">
      <alignment wrapText="1"/>
      <protection locked="0"/>
    </xf>
    <xf numFmtId="0" fontId="2" fillId="0" borderId="0" xfId="51" applyFill="1" applyBorder="1" applyAlignment="1" applyProtection="1">
      <protection locked="0"/>
    </xf>
    <xf numFmtId="0" fontId="2" fillId="0" borderId="0" xfId="51" applyFill="1" applyAlignment="1" applyProtection="1">
      <protection locked="0"/>
    </xf>
    <xf numFmtId="0" fontId="13" fillId="0" borderId="0" xfId="51" applyFont="1" applyFill="1" applyBorder="1" applyAlignment="1" applyProtection="1">
      <alignment horizontal="left" wrapText="1"/>
      <protection locked="0"/>
    </xf>
    <xf numFmtId="0" fontId="13" fillId="0" borderId="0" xfId="51" applyFont="1" applyFill="1" applyBorder="1" applyAlignment="1" applyProtection="1">
      <alignment horizontal="left"/>
      <protection locked="0"/>
    </xf>
    <xf numFmtId="0" fontId="3" fillId="0" borderId="0" xfId="51" applyFont="1" applyAlignment="1"/>
    <xf numFmtId="0" fontId="7" fillId="0" borderId="0" xfId="51" applyFont="1" applyFill="1" applyBorder="1" applyAlignment="1" applyProtection="1">
      <alignment horizontal="left" wrapText="1"/>
      <protection locked="0"/>
    </xf>
    <xf numFmtId="0" fontId="7" fillId="0" borderId="0" xfId="51" applyFont="1" applyFill="1" applyBorder="1" applyAlignment="1" applyProtection="1">
      <alignment horizontal="left"/>
      <protection locked="0"/>
    </xf>
    <xf numFmtId="0" fontId="18" fillId="0" borderId="0" xfId="51" applyFont="1" applyFill="1" applyBorder="1" applyAlignment="1" applyProtection="1">
      <alignment horizontal="left" wrapText="1"/>
      <protection locked="0"/>
    </xf>
    <xf numFmtId="0" fontId="18" fillId="0" borderId="0" xfId="51" applyFont="1" applyFill="1" applyBorder="1" applyAlignment="1" applyProtection="1">
      <alignment horizontal="left"/>
      <protection locked="0"/>
    </xf>
    <xf numFmtId="0" fontId="2" fillId="0" borderId="0" xfId="51" applyFont="1" applyBorder="1" applyAlignment="1">
      <alignment vertical="top"/>
    </xf>
    <xf numFmtId="0" fontId="2" fillId="0" borderId="0" xfId="51" applyFont="1" applyBorder="1" applyAlignment="1">
      <alignment vertical="top" wrapText="1"/>
    </xf>
    <xf numFmtId="0" fontId="14" fillId="0" borderId="0" xfId="51" applyFont="1" applyAlignment="1"/>
    <xf numFmtId="0" fontId="17" fillId="2" borderId="0" xfId="51" applyFont="1" applyFill="1" applyBorder="1" applyAlignment="1">
      <alignment horizontal="center" vertical="top"/>
    </xf>
    <xf numFmtId="0" fontId="2" fillId="0" borderId="0" xfId="51" applyBorder="1" applyAlignment="1"/>
    <xf numFmtId="0" fontId="17" fillId="2" borderId="0" xfId="51" applyFont="1" applyFill="1" applyBorder="1" applyAlignment="1">
      <alignment horizontal="center" vertical="top" wrapText="1"/>
    </xf>
    <xf numFmtId="0" fontId="14" fillId="0" borderId="0" xfId="51" applyFont="1" applyAlignment="1">
      <alignment vertical="center"/>
    </xf>
    <xf numFmtId="0" fontId="3" fillId="2" borderId="89" xfId="51" applyFont="1" applyFill="1" applyBorder="1" applyAlignment="1">
      <alignment horizontal="center" vertical="center"/>
    </xf>
    <xf numFmtId="0" fontId="2" fillId="0" borderId="0" xfId="51" applyFont="1" applyAlignment="1">
      <alignment vertical="center"/>
    </xf>
    <xf numFmtId="0" fontId="3" fillId="2" borderId="18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vertical="top"/>
    </xf>
    <xf numFmtId="0" fontId="3" fillId="0" borderId="90" xfId="51" applyFont="1" applyFill="1" applyBorder="1" applyAlignment="1">
      <alignment vertical="top"/>
    </xf>
    <xf numFmtId="0" fontId="3" fillId="0" borderId="89" xfId="51" applyFont="1" applyFill="1" applyBorder="1" applyAlignment="1">
      <alignment vertical="top"/>
    </xf>
    <xf numFmtId="44" fontId="2" fillId="0" borderId="82" xfId="12" applyFont="1" applyFill="1" applyBorder="1" applyAlignment="1">
      <alignment horizontal="center" vertical="top"/>
    </xf>
    <xf numFmtId="0" fontId="50" fillId="0" borderId="0" xfId="51" applyFont="1" applyFill="1" applyBorder="1" applyAlignment="1"/>
    <xf numFmtId="0" fontId="50" fillId="0" borderId="0" xfId="51" applyFont="1" applyFill="1" applyAlignment="1"/>
    <xf numFmtId="0" fontId="2" fillId="0" borderId="0" xfId="51" applyFill="1" applyAlignment="1"/>
    <xf numFmtId="0" fontId="2" fillId="0" borderId="101" xfId="51" applyFill="1" applyBorder="1" applyAlignment="1">
      <alignment horizontal="justify" vertical="top" wrapText="1"/>
    </xf>
    <xf numFmtId="0" fontId="2" fillId="0" borderId="0" xfId="51" applyFill="1" applyBorder="1" applyAlignment="1">
      <alignment horizontal="justify" vertical="top" wrapText="1"/>
    </xf>
    <xf numFmtId="43" fontId="2" fillId="0" borderId="0" xfId="40" applyFont="1" applyFill="1" applyBorder="1" applyAlignment="1">
      <alignment vertical="top"/>
    </xf>
    <xf numFmtId="43" fontId="2" fillId="0" borderId="0" xfId="51" applyNumberFormat="1" applyFont="1" applyFill="1" applyBorder="1" applyAlignment="1">
      <alignment vertical="top"/>
    </xf>
    <xf numFmtId="0" fontId="2" fillId="0" borderId="101" xfId="51" applyFont="1" applyFill="1" applyBorder="1" applyAlignment="1">
      <alignment horizontal="justify" vertical="top" wrapText="1"/>
    </xf>
    <xf numFmtId="0" fontId="2" fillId="0" borderId="0" xfId="51" applyFont="1" applyFill="1" applyBorder="1" applyAlignment="1">
      <alignment horizontal="justify" vertical="top" wrapText="1"/>
    </xf>
    <xf numFmtId="0" fontId="3" fillId="0" borderId="0" xfId="51" applyFont="1" applyFill="1" applyBorder="1" applyAlignment="1">
      <alignment vertical="top"/>
    </xf>
    <xf numFmtId="0" fontId="3" fillId="0" borderId="101" xfId="51" applyFont="1" applyFill="1" applyBorder="1" applyAlignment="1">
      <alignment vertical="top"/>
    </xf>
    <xf numFmtId="44" fontId="2" fillId="0" borderId="8" xfId="12" applyFont="1" applyFill="1" applyBorder="1" applyAlignment="1">
      <alignment horizontal="center" vertical="top"/>
    </xf>
    <xf numFmtId="43" fontId="2" fillId="0" borderId="8" xfId="40" applyFont="1" applyFill="1" applyBorder="1" applyAlignment="1">
      <alignment horizontal="center" vertical="center"/>
    </xf>
    <xf numFmtId="0" fontId="2" fillId="0" borderId="101" xfId="51" applyFill="1" applyBorder="1" applyAlignment="1">
      <alignment vertical="top"/>
    </xf>
    <xf numFmtId="0" fontId="2" fillId="0" borderId="0" xfId="51" applyFill="1" applyBorder="1" applyAlignment="1">
      <alignment vertical="top"/>
    </xf>
    <xf numFmtId="0" fontId="51" fillId="0" borderId="0" xfId="51" applyFont="1" applyFill="1" applyBorder="1" applyAlignment="1"/>
    <xf numFmtId="0" fontId="51" fillId="0" borderId="0" xfId="51" applyFont="1" applyFill="1" applyAlignment="1"/>
    <xf numFmtId="0" fontId="3" fillId="0" borderId="0" xfId="51" applyFont="1" applyFill="1" applyAlignment="1"/>
    <xf numFmtId="0" fontId="2" fillId="0" borderId="101" xfId="51" applyFont="1" applyFill="1" applyBorder="1" applyAlignment="1">
      <alignment vertical="top"/>
    </xf>
    <xf numFmtId="0" fontId="2" fillId="0" borderId="1" xfId="51" applyFill="1" applyBorder="1" applyAlignment="1"/>
    <xf numFmtId="0" fontId="3" fillId="0" borderId="7" xfId="51" applyFont="1" applyFill="1" applyBorder="1" applyAlignment="1">
      <alignment horizontal="right" vertical="top" wrapText="1"/>
    </xf>
    <xf numFmtId="43" fontId="3" fillId="0" borderId="8" xfId="40" applyFont="1" applyFill="1" applyBorder="1" applyAlignment="1">
      <alignment horizontal="center" vertical="top"/>
    </xf>
    <xf numFmtId="0" fontId="3" fillId="0" borderId="101" xfId="51" applyFont="1" applyFill="1" applyBorder="1" applyAlignment="1">
      <alignment horizontal="justify" vertical="top" wrapText="1"/>
    </xf>
    <xf numFmtId="0" fontId="3" fillId="0" borderId="0" xfId="51" applyFont="1" applyFill="1" applyBorder="1" applyAlignment="1">
      <alignment horizontal="justify" vertical="top" wrapText="1"/>
    </xf>
    <xf numFmtId="4" fontId="2" fillId="0" borderId="0" xfId="51" applyNumberFormat="1" applyFont="1" applyFill="1" applyBorder="1" applyAlignment="1">
      <alignment vertical="top"/>
    </xf>
    <xf numFmtId="43" fontId="2" fillId="0" borderId="0" xfId="40" applyFont="1" applyFill="1" applyBorder="1" applyAlignment="1">
      <alignment horizontal="center" vertical="top"/>
    </xf>
    <xf numFmtId="4" fontId="2" fillId="0" borderId="0" xfId="51" applyNumberFormat="1" applyFill="1"/>
    <xf numFmtId="43" fontId="50" fillId="0" borderId="0" xfId="40" applyFont="1" applyFill="1" applyBorder="1" applyAlignment="1"/>
    <xf numFmtId="44" fontId="0" fillId="0" borderId="0" xfId="12" applyFont="1" applyFill="1" applyBorder="1" applyAlignment="1">
      <alignment horizontal="justify" vertical="top" wrapText="1"/>
    </xf>
    <xf numFmtId="43" fontId="0" fillId="0" borderId="0" xfId="40" applyFont="1" applyFill="1" applyBorder="1" applyAlignment="1">
      <alignment vertical="top"/>
    </xf>
    <xf numFmtId="4" fontId="2" fillId="0" borderId="0" xfId="51" applyNumberFormat="1" applyFill="1" applyBorder="1" applyAlignment="1">
      <alignment horizontal="justify" vertical="top" wrapText="1"/>
    </xf>
    <xf numFmtId="0" fontId="2" fillId="0" borderId="101" xfId="51" applyFont="1" applyFill="1" applyBorder="1" applyAlignment="1">
      <alignment horizontal="left" vertical="top"/>
    </xf>
    <xf numFmtId="0" fontId="2" fillId="0" borderId="0" xfId="51" applyFont="1" applyFill="1" applyBorder="1" applyAlignment="1">
      <alignment horizontal="left" vertical="top"/>
    </xf>
    <xf numFmtId="0" fontId="3" fillId="0" borderId="101" xfId="51" applyFont="1" applyFill="1" applyBorder="1" applyAlignment="1">
      <alignment horizontal="right" vertical="top"/>
    </xf>
    <xf numFmtId="0" fontId="3" fillId="0" borderId="0" xfId="51" applyFont="1" applyFill="1" applyBorder="1" applyAlignment="1">
      <alignment horizontal="right" vertical="top"/>
    </xf>
    <xf numFmtId="0" fontId="3" fillId="0" borderId="65" xfId="51" applyFont="1" applyFill="1" applyBorder="1" applyAlignment="1">
      <alignment horizontal="left" wrapText="1"/>
    </xf>
    <xf numFmtId="0" fontId="3" fillId="0" borderId="18" xfId="51" applyFont="1" applyFill="1" applyBorder="1" applyAlignment="1">
      <alignment horizontal="left" wrapText="1"/>
    </xf>
    <xf numFmtId="43" fontId="3" fillId="0" borderId="21" xfId="40" applyFont="1" applyFill="1" applyBorder="1" applyAlignment="1">
      <alignment horizontal="center" vertical="center"/>
    </xf>
    <xf numFmtId="43" fontId="2" fillId="0" borderId="0" xfId="40" applyFont="1" applyFill="1" applyBorder="1" applyAlignment="1">
      <alignment vertical="center"/>
    </xf>
    <xf numFmtId="43" fontId="2" fillId="0" borderId="0" xfId="51" applyNumberFormat="1" applyFont="1" applyFill="1" applyBorder="1" applyAlignment="1">
      <alignment vertical="center"/>
    </xf>
    <xf numFmtId="0" fontId="19" fillId="0" borderId="0" xfId="51" applyFont="1" applyBorder="1" applyAlignment="1"/>
    <xf numFmtId="0" fontId="2" fillId="0" borderId="0" xfId="51" applyBorder="1" applyAlignment="1">
      <alignment wrapText="1"/>
    </xf>
    <xf numFmtId="0" fontId="18" fillId="2" borderId="0" xfId="51" applyFont="1" applyFill="1" applyBorder="1" applyAlignment="1" applyProtection="1">
      <alignment horizontal="left" vertical="center" wrapText="1"/>
    </xf>
    <xf numFmtId="0" fontId="18" fillId="2" borderId="0" xfId="51" applyFont="1" applyFill="1" applyBorder="1" applyAlignment="1" applyProtection="1">
      <alignment horizontal="center" vertical="center" wrapText="1"/>
    </xf>
    <xf numFmtId="0" fontId="18" fillId="2" borderId="0" xfId="51" applyFont="1" applyFill="1" applyBorder="1" applyAlignment="1" applyProtection="1">
      <alignment horizontal="center" vertical="center"/>
    </xf>
    <xf numFmtId="0" fontId="14" fillId="0" borderId="0" xfId="51" applyFont="1" applyFill="1" applyBorder="1" applyAlignment="1"/>
    <xf numFmtId="0" fontId="12" fillId="0" borderId="0" xfId="51" applyFont="1" applyAlignment="1">
      <alignment horizontal="center" vertical="top"/>
    </xf>
    <xf numFmtId="0" fontId="21" fillId="0" borderId="128" xfId="0" applyNumberFormat="1" applyFont="1" applyFill="1" applyBorder="1" applyAlignment="1">
      <alignment horizontal="center" vertical="center" wrapText="1"/>
    </xf>
    <xf numFmtId="0" fontId="21" fillId="0" borderId="13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43" fontId="21" fillId="0" borderId="156" xfId="1" applyFont="1" applyFill="1" applyBorder="1" applyAlignment="1">
      <alignment horizontal="right" vertical="center" wrapText="1"/>
    </xf>
    <xf numFmtId="43" fontId="21" fillId="0" borderId="127" xfId="1" applyFont="1" applyFill="1" applyBorder="1" applyAlignment="1">
      <alignment horizontal="right" vertical="center" wrapText="1"/>
    </xf>
    <xf numFmtId="43" fontId="21" fillId="0" borderId="12" xfId="1" applyFont="1" applyFill="1" applyBorder="1" applyAlignment="1">
      <alignment horizontal="right" vertical="center" wrapText="1"/>
    </xf>
    <xf numFmtId="0" fontId="3" fillId="2" borderId="165" xfId="24" applyFont="1" applyFill="1" applyBorder="1" applyAlignment="1">
      <alignment horizontal="left" vertical="top"/>
    </xf>
    <xf numFmtId="0" fontId="3" fillId="0" borderId="90" xfId="24" applyFont="1" applyBorder="1"/>
    <xf numFmtId="2" fontId="2" fillId="0" borderId="81" xfId="24" applyNumberFormat="1" applyFont="1" applyBorder="1"/>
    <xf numFmtId="2" fontId="2" fillId="0" borderId="77" xfId="24" applyNumberFormat="1" applyFont="1" applyBorder="1"/>
    <xf numFmtId="2" fontId="2" fillId="0" borderId="82" xfId="24" applyNumberFormat="1" applyFont="1" applyBorder="1"/>
    <xf numFmtId="43" fontId="7" fillId="0" borderId="7" xfId="49" applyFont="1" applyBorder="1"/>
    <xf numFmtId="2" fontId="7" fillId="0" borderId="7" xfId="24" applyNumberFormat="1" applyFont="1" applyBorder="1"/>
    <xf numFmtId="2" fontId="7" fillId="0" borderId="13" xfId="24" applyNumberFormat="1" applyFont="1" applyBorder="1"/>
    <xf numFmtId="43" fontId="7" fillId="0" borderId="8" xfId="49" applyFont="1" applyBorder="1"/>
    <xf numFmtId="43" fontId="8" fillId="0" borderId="7" xfId="7" applyFont="1" applyBorder="1"/>
    <xf numFmtId="9" fontId="8" fillId="0" borderId="7" xfId="37" applyFont="1" applyBorder="1" applyAlignment="1">
      <alignment horizontal="center"/>
    </xf>
    <xf numFmtId="43" fontId="8" fillId="0" borderId="8" xfId="49" applyFont="1" applyBorder="1"/>
    <xf numFmtId="43" fontId="8" fillId="0" borderId="13" xfId="7" applyFont="1" applyBorder="1"/>
    <xf numFmtId="0" fontId="1" fillId="0" borderId="1" xfId="55" applyBorder="1"/>
    <xf numFmtId="43" fontId="8" fillId="0" borderId="8" xfId="7" applyFont="1" applyBorder="1"/>
    <xf numFmtId="0" fontId="1" fillId="0" borderId="0" xfId="55" applyBorder="1"/>
    <xf numFmtId="43" fontId="8" fillId="0" borderId="7" xfId="1" applyFont="1" applyBorder="1"/>
    <xf numFmtId="9" fontId="8" fillId="0" borderId="13" xfId="193" applyFont="1" applyBorder="1" applyAlignment="1">
      <alignment horizontal="center"/>
    </xf>
    <xf numFmtId="9" fontId="40" fillId="0" borderId="13" xfId="101" applyFont="1" applyBorder="1" applyAlignment="1">
      <alignment horizontal="center"/>
    </xf>
    <xf numFmtId="2" fontId="7" fillId="0" borderId="7" xfId="24" applyNumberFormat="1" applyFont="1" applyBorder="1" applyAlignment="1">
      <alignment horizontal="center"/>
    </xf>
    <xf numFmtId="43" fontId="7" fillId="0" borderId="13" xfId="1" applyFont="1" applyBorder="1" applyAlignment="1">
      <alignment horizontal="center"/>
    </xf>
    <xf numFmtId="2" fontId="8" fillId="0" borderId="7" xfId="24" applyNumberFormat="1" applyFont="1" applyBorder="1" applyAlignment="1">
      <alignment horizontal="center"/>
    </xf>
    <xf numFmtId="43" fontId="0" fillId="0" borderId="0" xfId="0" applyNumberFormat="1"/>
    <xf numFmtId="39" fontId="8" fillId="0" borderId="8" xfId="7" applyNumberFormat="1" applyFont="1" applyBorder="1" applyAlignment="1">
      <alignment horizontal="right"/>
    </xf>
    <xf numFmtId="43" fontId="0" fillId="0" borderId="0" xfId="0" applyNumberFormat="1" applyFont="1"/>
    <xf numFmtId="43" fontId="8" fillId="0" borderId="7" xfId="49" applyFont="1" applyBorder="1"/>
    <xf numFmtId="9" fontId="40" fillId="0" borderId="7" xfId="101" applyFont="1" applyBorder="1" applyAlignment="1">
      <alignment horizontal="center"/>
    </xf>
    <xf numFmtId="2" fontId="8" fillId="0" borderId="13" xfId="24" applyNumberFormat="1" applyFont="1" applyBorder="1" applyAlignment="1">
      <alignment horizontal="center"/>
    </xf>
    <xf numFmtId="0" fontId="30" fillId="0" borderId="166" xfId="0" applyNumberFormat="1" applyFont="1" applyFill="1" applyBorder="1" applyAlignment="1">
      <alignment vertical="center" wrapText="1"/>
    </xf>
    <xf numFmtId="0" fontId="30" fillId="0" borderId="77" xfId="0" applyNumberFormat="1" applyFont="1" applyFill="1" applyBorder="1" applyAlignment="1">
      <alignment vertical="center" wrapText="1"/>
    </xf>
    <xf numFmtId="0" fontId="30" fillId="0" borderId="82" xfId="0" applyNumberFormat="1" applyFont="1" applyFill="1" applyBorder="1" applyAlignment="1">
      <alignment vertical="center" wrapText="1"/>
    </xf>
    <xf numFmtId="3" fontId="23" fillId="0" borderId="68" xfId="1" applyNumberFormat="1" applyFont="1" applyFill="1" applyBorder="1" applyAlignment="1">
      <alignment horizontal="right" vertical="center" wrapText="1"/>
    </xf>
    <xf numFmtId="3" fontId="23" fillId="0" borderId="153" xfId="1" applyNumberFormat="1" applyFont="1" applyFill="1" applyBorder="1" applyAlignment="1">
      <alignment horizontal="right" vertical="center" wrapText="1"/>
    </xf>
    <xf numFmtId="3" fontId="23" fillId="0" borderId="80" xfId="1" applyNumberFormat="1" applyFont="1" applyFill="1" applyBorder="1" applyAlignment="1">
      <alignment horizontal="right" vertical="center" wrapText="1"/>
    </xf>
    <xf numFmtId="3" fontId="23" fillId="0" borderId="4" xfId="1" applyNumberFormat="1" applyFont="1" applyFill="1" applyBorder="1" applyAlignment="1">
      <alignment horizontal="right" vertical="center" wrapText="1"/>
    </xf>
    <xf numFmtId="3" fontId="23" fillId="0" borderId="2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53" fillId="0" borderId="0" xfId="194" applyFont="1" applyFill="1"/>
    <xf numFmtId="0" fontId="53" fillId="0" borderId="0" xfId="194" applyFont="1" applyFill="1" applyAlignment="1">
      <alignment horizontal="center"/>
    </xf>
    <xf numFmtId="43" fontId="53" fillId="0" borderId="0" xfId="194" applyNumberFormat="1" applyFont="1" applyFill="1"/>
    <xf numFmtId="3" fontId="53" fillId="0" borderId="0" xfId="194" applyNumberFormat="1" applyFont="1" applyFill="1"/>
    <xf numFmtId="43" fontId="53" fillId="0" borderId="0" xfId="194" applyNumberFormat="1" applyFont="1" applyFill="1" applyBorder="1"/>
    <xf numFmtId="3" fontId="53" fillId="0" borderId="0" xfId="8" applyNumberFormat="1" applyFont="1" applyFill="1" applyBorder="1"/>
    <xf numFmtId="175" fontId="8" fillId="0" borderId="0" xfId="0" applyNumberFormat="1" applyFont="1" applyFill="1" applyBorder="1" applyAlignment="1">
      <alignment vertical="center"/>
    </xf>
    <xf numFmtId="43" fontId="54" fillId="0" borderId="0" xfId="194" applyNumberFormat="1" applyFont="1" applyFill="1" applyAlignment="1">
      <alignment horizontal="center" vertical="justify"/>
    </xf>
    <xf numFmtId="43" fontId="54" fillId="0" borderId="0" xfId="8" applyNumberFormat="1" applyFont="1" applyFill="1"/>
    <xf numFmtId="0" fontId="55" fillId="0" borderId="0" xfId="25" applyFont="1" applyFill="1" applyBorder="1"/>
    <xf numFmtId="43" fontId="55" fillId="0" borderId="0" xfId="25" applyNumberFormat="1" applyFont="1" applyFill="1" applyBorder="1"/>
    <xf numFmtId="0" fontId="56" fillId="0" borderId="0" xfId="25" applyFont="1" applyFill="1" applyBorder="1"/>
    <xf numFmtId="43" fontId="18" fillId="0" borderId="0" xfId="49" applyFont="1" applyFill="1" applyBorder="1"/>
    <xf numFmtId="43" fontId="4" fillId="0" borderId="0" xfId="49" applyFont="1" applyFill="1" applyBorder="1"/>
    <xf numFmtId="175" fontId="53" fillId="0" borderId="0" xfId="194" applyNumberFormat="1" applyFont="1" applyFill="1"/>
    <xf numFmtId="2" fontId="53" fillId="0" borderId="0" xfId="194" applyNumberFormat="1" applyFont="1" applyFill="1"/>
    <xf numFmtId="0" fontId="53" fillId="0" borderId="0" xfId="194" applyFont="1" applyFill="1" applyBorder="1" applyAlignment="1"/>
    <xf numFmtId="0" fontId="53" fillId="0" borderId="0" xfId="194" applyFont="1" applyFill="1" applyBorder="1"/>
    <xf numFmtId="3" fontId="53" fillId="0" borderId="0" xfId="194" applyNumberFormat="1" applyFont="1" applyFill="1" applyBorder="1"/>
    <xf numFmtId="3" fontId="53" fillId="0" borderId="0" xfId="194" applyNumberFormat="1" applyFont="1" applyFill="1" applyBorder="1" applyAlignment="1"/>
    <xf numFmtId="175" fontId="53" fillId="0" borderId="0" xfId="194" applyNumberFormat="1" applyFont="1" applyFill="1" applyBorder="1"/>
    <xf numFmtId="43" fontId="53" fillId="0" borderId="0" xfId="194" applyNumberFormat="1" applyFont="1" applyFill="1" applyBorder="1" applyAlignment="1"/>
    <xf numFmtId="2" fontId="53" fillId="0" borderId="0" xfId="194" applyNumberFormat="1" applyFont="1" applyFill="1" applyBorder="1" applyAlignment="1"/>
    <xf numFmtId="175" fontId="53" fillId="0" borderId="0" xfId="194" applyNumberFormat="1" applyFont="1" applyFill="1" applyBorder="1" applyAlignment="1"/>
    <xf numFmtId="0" fontId="55" fillId="0" borderId="0" xfId="0" applyFont="1" applyFill="1"/>
    <xf numFmtId="43" fontId="0" fillId="3" borderId="78" xfId="1" applyFont="1" applyFill="1" applyBorder="1"/>
    <xf numFmtId="0" fontId="19" fillId="0" borderId="25" xfId="0" applyFont="1" applyBorder="1" applyAlignment="1" applyProtection="1">
      <alignment horizontal="left" vertical="center" wrapText="1"/>
    </xf>
    <xf numFmtId="0" fontId="19" fillId="0" borderId="28" xfId="0" applyFont="1" applyBorder="1" applyAlignment="1" applyProtection="1">
      <alignment horizontal="left" vertical="center" wrapText="1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3" fillId="3" borderId="19" xfId="0" applyFont="1" applyFill="1" applyBorder="1" applyAlignment="1" applyProtection="1">
      <alignment horizontal="right" vertical="center"/>
      <protection locked="0"/>
    </xf>
    <xf numFmtId="4" fontId="21" fillId="3" borderId="1" xfId="0" applyNumberFormat="1" applyFont="1" applyFill="1" applyBorder="1" applyAlignment="1">
      <alignment horizontal="left" vertical="center" wrapText="1"/>
    </xf>
    <xf numFmtId="4" fontId="21" fillId="3" borderId="0" xfId="0" applyNumberFormat="1" applyFont="1" applyFill="1" applyBorder="1" applyAlignment="1">
      <alignment horizontal="left" vertical="center" wrapText="1"/>
    </xf>
    <xf numFmtId="4" fontId="21" fillId="3" borderId="2" xfId="0" applyNumberFormat="1" applyFont="1" applyFill="1" applyBorder="1" applyAlignment="1">
      <alignment horizontal="left" vertical="center" wrapText="1"/>
    </xf>
    <xf numFmtId="4" fontId="21" fillId="0" borderId="132" xfId="1" applyNumberFormat="1" applyFont="1" applyFill="1" applyBorder="1" applyAlignment="1">
      <alignment horizontal="right" vertical="center" wrapText="1"/>
    </xf>
    <xf numFmtId="4" fontId="21" fillId="0" borderId="133" xfId="1" applyNumberFormat="1" applyFont="1" applyFill="1" applyBorder="1" applyAlignment="1">
      <alignment horizontal="right" vertical="center" wrapText="1"/>
    </xf>
    <xf numFmtId="4" fontId="21" fillId="0" borderId="134" xfId="1" applyNumberFormat="1" applyFont="1" applyFill="1" applyBorder="1" applyAlignment="1">
      <alignment horizontal="right" vertical="center" wrapText="1"/>
    </xf>
    <xf numFmtId="0" fontId="21" fillId="0" borderId="100" xfId="0" applyFont="1" applyFill="1" applyBorder="1" applyAlignment="1">
      <alignment horizontal="justify" vertical="center" wrapText="1"/>
    </xf>
    <xf numFmtId="4" fontId="21" fillId="0" borderId="136" xfId="1" applyNumberFormat="1" applyFont="1" applyFill="1" applyBorder="1" applyAlignment="1">
      <alignment horizontal="right" vertical="center" wrapText="1"/>
    </xf>
    <xf numFmtId="4" fontId="21" fillId="0" borderId="137" xfId="1" applyNumberFormat="1" applyFont="1" applyFill="1" applyBorder="1" applyAlignment="1">
      <alignment horizontal="right" vertical="center" wrapText="1"/>
    </xf>
    <xf numFmtId="4" fontId="21" fillId="0" borderId="138" xfId="1" applyNumberFormat="1" applyFont="1" applyFill="1" applyBorder="1" applyAlignment="1">
      <alignment horizontal="right" vertical="center" wrapText="1"/>
    </xf>
    <xf numFmtId="4" fontId="22" fillId="3" borderId="83" xfId="1" applyNumberFormat="1" applyFont="1" applyFill="1" applyBorder="1" applyAlignment="1">
      <alignment horizontal="right" vertical="center" wrapText="1"/>
    </xf>
    <xf numFmtId="4" fontId="22" fillId="3" borderId="12" xfId="1" applyNumberFormat="1" applyFont="1" applyFill="1" applyBorder="1" applyAlignment="1">
      <alignment horizontal="right" vertical="center" wrapText="1"/>
    </xf>
    <xf numFmtId="44" fontId="0" fillId="0" borderId="0" xfId="192" applyFont="1" applyProtection="1"/>
    <xf numFmtId="44" fontId="0" fillId="0" borderId="0" xfId="0" applyNumberFormat="1" applyProtection="1"/>
    <xf numFmtId="43" fontId="0" fillId="0" borderId="0" xfId="0" applyNumberFormat="1" applyProtection="1"/>
    <xf numFmtId="43" fontId="32" fillId="0" borderId="38" xfId="1" applyFont="1" applyBorder="1" applyAlignment="1" applyProtection="1">
      <alignment vertical="center"/>
      <protection locked="0"/>
    </xf>
    <xf numFmtId="43" fontId="34" fillId="0" borderId="116" xfId="1" applyFont="1" applyBorder="1" applyAlignment="1" applyProtection="1">
      <alignment horizontal="center" vertical="center"/>
      <protection locked="0"/>
    </xf>
    <xf numFmtId="43" fontId="21" fillId="0" borderId="7" xfId="1" applyFont="1" applyBorder="1" applyProtection="1">
      <protection locked="0"/>
    </xf>
    <xf numFmtId="43" fontId="21" fillId="4" borderId="6" xfId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3" fontId="21" fillId="0" borderId="0" xfId="0" applyNumberFormat="1" applyFont="1" applyBorder="1"/>
    <xf numFmtId="43" fontId="20" fillId="0" borderId="7" xfId="1" applyFont="1" applyBorder="1" applyProtection="1">
      <protection locked="0"/>
    </xf>
    <xf numFmtId="43" fontId="22" fillId="0" borderId="7" xfId="1" applyFont="1" applyBorder="1" applyProtection="1">
      <protection locked="0"/>
    </xf>
    <xf numFmtId="43" fontId="21" fillId="3" borderId="6" xfId="1" applyFont="1" applyFill="1" applyBorder="1" applyProtection="1">
      <protection locked="0"/>
    </xf>
    <xf numFmtId="0" fontId="59" fillId="0" borderId="0" xfId="0" applyFont="1"/>
    <xf numFmtId="0" fontId="60" fillId="0" borderId="0" xfId="0" applyFont="1"/>
    <xf numFmtId="43" fontId="60" fillId="0" borderId="0" xfId="0" applyNumberFormat="1" applyFont="1"/>
    <xf numFmtId="44" fontId="35" fillId="0" borderId="0" xfId="192" applyFont="1"/>
    <xf numFmtId="44" fontId="0" fillId="0" borderId="0" xfId="0" applyNumberFormat="1"/>
    <xf numFmtId="43" fontId="21" fillId="0" borderId="95" xfId="1" applyFont="1" applyFill="1" applyBorder="1"/>
    <xf numFmtId="2" fontId="21" fillId="0" borderId="95" xfId="1" applyNumberFormat="1" applyFont="1" applyFill="1" applyBorder="1"/>
    <xf numFmtId="43" fontId="21" fillId="0" borderId="95" xfId="1" applyFont="1" applyFill="1" applyBorder="1" applyAlignment="1">
      <alignment horizontal="center"/>
    </xf>
    <xf numFmtId="2" fontId="21" fillId="0" borderId="95" xfId="1" applyNumberFormat="1" applyFont="1" applyFill="1" applyBorder="1" applyAlignment="1">
      <alignment horizontal="center"/>
    </xf>
    <xf numFmtId="43" fontId="21" fillId="3" borderId="95" xfId="1" applyFont="1" applyFill="1" applyBorder="1" applyAlignment="1"/>
    <xf numFmtId="43" fontId="21" fillId="3" borderId="95" xfId="1" applyFont="1" applyFill="1" applyBorder="1"/>
    <xf numFmtId="2" fontId="21" fillId="0" borderId="95" xfId="0" applyNumberFormat="1" applyFont="1" applyFill="1" applyBorder="1"/>
    <xf numFmtId="43" fontId="22" fillId="0" borderId="95" xfId="1" applyFont="1" applyFill="1" applyBorder="1" applyAlignment="1">
      <alignment horizontal="center" vertical="center" wrapText="1"/>
    </xf>
    <xf numFmtId="2" fontId="22" fillId="0" borderId="95" xfId="1" applyNumberFormat="1" applyFont="1" applyFill="1" applyBorder="1" applyAlignment="1">
      <alignment horizontal="center" vertical="center" wrapText="1"/>
    </xf>
    <xf numFmtId="43" fontId="21" fillId="0" borderId="95" xfId="1" applyFont="1" applyFill="1" applyBorder="1" applyAlignment="1">
      <alignment horizontal="center" vertical="center"/>
    </xf>
    <xf numFmtId="43" fontId="22" fillId="5" borderId="95" xfId="1" applyFont="1" applyFill="1" applyBorder="1" applyAlignment="1">
      <alignment horizontal="right"/>
    </xf>
    <xf numFmtId="43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0" fontId="21" fillId="0" borderId="162" xfId="0" applyNumberFormat="1" applyFont="1" applyFill="1" applyBorder="1" applyAlignment="1">
      <alignment horizontal="left" vertical="center"/>
    </xf>
    <xf numFmtId="0" fontId="21" fillId="0" borderId="155" xfId="0" applyNumberFormat="1" applyFont="1" applyFill="1" applyBorder="1" applyAlignment="1">
      <alignment horizontal="left" vertical="center"/>
    </xf>
    <xf numFmtId="0" fontId="21" fillId="0" borderId="139" xfId="0" applyNumberFormat="1" applyFont="1" applyFill="1" applyBorder="1" applyAlignment="1">
      <alignment horizontal="left" vertical="center"/>
    </xf>
    <xf numFmtId="0" fontId="21" fillId="0" borderId="95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0" fontId="21" fillId="0" borderId="83" xfId="0" applyNumberFormat="1" applyFont="1" applyFill="1" applyBorder="1" applyAlignment="1">
      <alignment horizontal="left" vertical="center"/>
    </xf>
    <xf numFmtId="0" fontId="33" fillId="0" borderId="3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left" wrapText="1"/>
    </xf>
    <xf numFmtId="0" fontId="30" fillId="0" borderId="128" xfId="0" applyNumberFormat="1" applyFont="1" applyFill="1" applyBorder="1" applyAlignment="1">
      <alignment horizontal="center" vertical="center" wrapText="1"/>
    </xf>
    <xf numFmtId="0" fontId="30" fillId="0" borderId="129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 vertical="center" wrapText="1"/>
    </xf>
    <xf numFmtId="0" fontId="29" fillId="0" borderId="10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" borderId="128" xfId="0" applyFont="1" applyFill="1" applyBorder="1" applyAlignment="1" applyProtection="1">
      <alignment horizontal="center" vertical="center" wrapText="1"/>
    </xf>
    <xf numFmtId="0" fontId="7" fillId="2" borderId="129" xfId="0" applyFont="1" applyFill="1" applyBorder="1" applyAlignment="1" applyProtection="1">
      <alignment horizontal="center" vertical="center" wrapText="1"/>
    </xf>
    <xf numFmtId="0" fontId="7" fillId="2" borderId="130" xfId="0" applyFont="1" applyFill="1" applyBorder="1" applyAlignment="1" applyProtection="1">
      <alignment horizontal="center" vertical="center" wrapText="1"/>
    </xf>
    <xf numFmtId="0" fontId="18" fillId="2" borderId="27" xfId="0" applyFont="1" applyFill="1" applyBorder="1" applyAlignment="1" applyProtection="1">
      <alignment horizontal="left" vertical="center" wrapText="1"/>
      <protection locked="0"/>
    </xf>
    <xf numFmtId="0" fontId="18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13" fillId="2" borderId="99" xfId="0" applyFont="1" applyFill="1" applyBorder="1" applyAlignment="1" applyProtection="1">
      <alignment horizontal="center" vertical="center" wrapText="1"/>
    </xf>
    <xf numFmtId="0" fontId="13" fillId="2" borderId="117" xfId="0" applyFont="1" applyFill="1" applyBorder="1" applyAlignment="1" applyProtection="1">
      <alignment horizontal="center" vertical="center" wrapText="1"/>
    </xf>
    <xf numFmtId="0" fontId="13" fillId="2" borderId="126" xfId="0" applyFont="1" applyFill="1" applyBorder="1" applyAlignment="1" applyProtection="1">
      <alignment horizontal="center" vertical="center" wrapText="1"/>
    </xf>
    <xf numFmtId="0" fontId="13" fillId="5" borderId="139" xfId="0" applyFont="1" applyFill="1" applyBorder="1" applyAlignment="1" applyProtection="1">
      <alignment horizontal="center" vertical="center" wrapText="1"/>
    </xf>
    <xf numFmtId="0" fontId="13" fillId="5" borderId="95" xfId="0" applyFont="1" applyFill="1" applyBorder="1" applyAlignment="1" applyProtection="1">
      <alignment horizontal="center" vertical="center" wrapText="1"/>
    </xf>
    <xf numFmtId="0" fontId="13" fillId="5" borderId="127" xfId="0" applyFont="1" applyFill="1" applyBorder="1" applyAlignment="1" applyProtection="1">
      <alignment horizontal="center" vertical="center" wrapText="1"/>
    </xf>
    <xf numFmtId="0" fontId="7" fillId="2" borderId="139" xfId="0" applyFont="1" applyFill="1" applyBorder="1" applyAlignment="1" applyProtection="1">
      <alignment horizontal="center" vertical="center" wrapText="1"/>
    </xf>
    <xf numFmtId="0" fontId="7" fillId="2" borderId="95" xfId="0" applyFont="1" applyFill="1" applyBorder="1" applyAlignment="1" applyProtection="1">
      <alignment horizontal="center" vertical="center" wrapText="1"/>
    </xf>
    <xf numFmtId="0" fontId="7" fillId="2" borderId="127" xfId="0" applyFont="1" applyFill="1" applyBorder="1" applyAlignment="1" applyProtection="1">
      <alignment horizontal="center" vertical="center" wrapText="1"/>
    </xf>
    <xf numFmtId="0" fontId="13" fillId="3" borderId="128" xfId="0" applyFont="1" applyFill="1" applyBorder="1" applyAlignment="1" applyProtection="1">
      <alignment horizontal="center" vertical="center" wrapText="1"/>
    </xf>
    <xf numFmtId="0" fontId="13" fillId="3" borderId="129" xfId="0" applyFont="1" applyFill="1" applyBorder="1" applyAlignment="1" applyProtection="1">
      <alignment horizontal="center" vertical="center" wrapText="1"/>
    </xf>
    <xf numFmtId="0" fontId="13" fillId="3" borderId="130" xfId="0" applyFont="1" applyFill="1" applyBorder="1" applyAlignment="1" applyProtection="1">
      <alignment horizontal="center" vertical="center" wrapText="1"/>
    </xf>
    <xf numFmtId="0" fontId="27" fillId="3" borderId="27" xfId="0" applyFont="1" applyFill="1" applyBorder="1" applyAlignment="1" applyProtection="1">
      <alignment horizontal="left" vertical="center" wrapText="1"/>
      <protection locked="0"/>
    </xf>
    <xf numFmtId="0" fontId="27" fillId="3" borderId="18" xfId="0" applyFont="1" applyFill="1" applyBorder="1" applyAlignment="1" applyProtection="1">
      <alignment horizontal="left" vertical="center" wrapText="1"/>
      <protection locked="0"/>
    </xf>
    <xf numFmtId="0" fontId="20" fillId="3" borderId="128" xfId="0" applyFont="1" applyFill="1" applyBorder="1" applyAlignment="1" applyProtection="1">
      <alignment horizontal="center" vertical="center" wrapText="1"/>
    </xf>
    <xf numFmtId="0" fontId="20" fillId="3" borderId="130" xfId="0" applyFont="1" applyFill="1" applyBorder="1" applyAlignment="1" applyProtection="1">
      <alignment horizontal="center" vertical="center" wrapText="1"/>
    </xf>
    <xf numFmtId="0" fontId="20" fillId="3" borderId="27" xfId="0" applyFont="1" applyFill="1" applyBorder="1" applyAlignment="1" applyProtection="1">
      <alignment horizontal="center" vertical="center" wrapText="1"/>
    </xf>
    <xf numFmtId="0" fontId="20" fillId="3" borderId="19" xfId="0" applyFont="1" applyFill="1" applyBorder="1" applyAlignment="1" applyProtection="1">
      <alignment horizontal="center" vertical="center" wrapText="1"/>
    </xf>
    <xf numFmtId="0" fontId="20" fillId="3" borderId="129" xfId="0" applyFont="1" applyFill="1" applyBorder="1" applyAlignment="1" applyProtection="1">
      <alignment horizontal="center" vertical="center" wrapText="1"/>
    </xf>
    <xf numFmtId="0" fontId="20" fillId="3" borderId="124" xfId="0" applyFont="1" applyFill="1" applyBorder="1" applyAlignment="1" applyProtection="1">
      <alignment horizontal="center" vertical="center" wrapText="1"/>
    </xf>
    <xf numFmtId="0" fontId="20" fillId="3" borderId="163" xfId="0" applyFont="1" applyFill="1" applyBorder="1" applyAlignment="1" applyProtection="1">
      <alignment horizontal="center" vertical="center" wrapText="1"/>
    </xf>
    <xf numFmtId="0" fontId="20" fillId="3" borderId="164" xfId="0" applyFont="1" applyFill="1" applyBorder="1" applyAlignment="1" applyProtection="1">
      <alignment horizontal="center" vertical="center" wrapText="1"/>
    </xf>
    <xf numFmtId="3" fontId="20" fillId="3" borderId="125" xfId="0" applyNumberFormat="1" applyFont="1" applyFill="1" applyBorder="1" applyAlignment="1" applyProtection="1">
      <alignment horizontal="center" vertical="center" wrapText="1"/>
    </xf>
    <xf numFmtId="3" fontId="20" fillId="3" borderId="24" xfId="0" applyNumberFormat="1" applyFont="1" applyFill="1" applyBorder="1" applyAlignment="1" applyProtection="1">
      <alignment horizontal="center" vertical="center" wrapText="1"/>
    </xf>
    <xf numFmtId="0" fontId="21" fillId="0" borderId="39" xfId="0" applyNumberFormat="1" applyFont="1" applyFill="1" applyBorder="1" applyAlignment="1">
      <alignment horizontal="left" vertical="center" wrapText="1"/>
    </xf>
    <xf numFmtId="0" fontId="21" fillId="0" borderId="100" xfId="0" applyNumberFormat="1" applyFont="1" applyFill="1" applyBorder="1" applyAlignment="1">
      <alignment horizontal="left" vertical="center" wrapText="1"/>
    </xf>
    <xf numFmtId="0" fontId="21" fillId="0" borderId="102" xfId="0" applyNumberFormat="1" applyFont="1" applyFill="1" applyBorder="1" applyAlignment="1">
      <alignment horizontal="left" vertical="center"/>
    </xf>
    <xf numFmtId="0" fontId="21" fillId="0" borderId="103" xfId="0" applyNumberFormat="1" applyFont="1" applyFill="1" applyBorder="1" applyAlignment="1">
      <alignment horizontal="left" vertical="center"/>
    </xf>
    <xf numFmtId="0" fontId="22" fillId="3" borderId="26" xfId="0" applyNumberFormat="1" applyFont="1" applyFill="1" applyBorder="1" applyAlignment="1">
      <alignment horizontal="center" vertical="center" wrapText="1"/>
    </xf>
    <xf numFmtId="0" fontId="22" fillId="3" borderId="104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28" xfId="0" applyNumberFormat="1" applyFont="1" applyFill="1" applyBorder="1" applyAlignment="1">
      <alignment horizontal="center" vertical="center" wrapText="1"/>
    </xf>
    <xf numFmtId="0" fontId="21" fillId="0" borderId="130" xfId="0" applyNumberFormat="1" applyFont="1" applyFill="1" applyBorder="1" applyAlignment="1">
      <alignment horizontal="center" vertical="center" wrapText="1"/>
    </xf>
    <xf numFmtId="0" fontId="21" fillId="3" borderId="39" xfId="0" applyNumberFormat="1" applyFont="1" applyFill="1" applyBorder="1" applyAlignment="1">
      <alignment horizontal="left" vertical="center" wrapText="1"/>
    </xf>
    <xf numFmtId="0" fontId="21" fillId="3" borderId="100" xfId="0" applyNumberFormat="1" applyFont="1" applyFill="1" applyBorder="1" applyAlignment="1">
      <alignment horizontal="left" vertical="center" wrapText="1"/>
    </xf>
    <xf numFmtId="0" fontId="21" fillId="0" borderId="39" xfId="0" applyNumberFormat="1" applyFont="1" applyFill="1" applyBorder="1" applyAlignment="1">
      <alignment horizontal="left" vertical="center"/>
    </xf>
    <xf numFmtId="0" fontId="21" fillId="0" borderId="100" xfId="0" applyNumberFormat="1" applyFont="1" applyFill="1" applyBorder="1" applyAlignment="1">
      <alignment horizontal="left" vertical="center"/>
    </xf>
    <xf numFmtId="43" fontId="23" fillId="3" borderId="26" xfId="1" applyNumberFormat="1" applyFont="1" applyFill="1" applyBorder="1" applyAlignment="1">
      <alignment horizontal="center" vertical="center" wrapText="1"/>
    </xf>
    <xf numFmtId="43" fontId="23" fillId="3" borderId="85" xfId="1" applyNumberFormat="1" applyFont="1" applyFill="1" applyBorder="1" applyAlignment="1">
      <alignment horizontal="center" vertical="center" wrapText="1"/>
    </xf>
    <xf numFmtId="0" fontId="18" fillId="2" borderId="18" xfId="0" applyFont="1" applyFill="1" applyBorder="1" applyAlignment="1" applyProtection="1">
      <alignment horizontal="right" vertical="center" wrapText="1"/>
      <protection locked="0"/>
    </xf>
    <xf numFmtId="0" fontId="18" fillId="2" borderId="19" xfId="0" applyFont="1" applyFill="1" applyBorder="1" applyAlignment="1" applyProtection="1">
      <alignment horizontal="right" vertical="center" wrapText="1"/>
      <protection locked="0"/>
    </xf>
    <xf numFmtId="0" fontId="7" fillId="2" borderId="121" xfId="0" applyFont="1" applyFill="1" applyBorder="1" applyAlignment="1" applyProtection="1">
      <alignment horizontal="center" vertical="center" wrapText="1"/>
    </xf>
    <xf numFmtId="0" fontId="7" fillId="2" borderId="65" xfId="0" applyFont="1" applyFill="1" applyBorder="1" applyAlignment="1" applyProtection="1">
      <alignment horizontal="center" vertical="center" wrapText="1"/>
    </xf>
    <xf numFmtId="0" fontId="7" fillId="2" borderId="98" xfId="0" applyFont="1" applyFill="1" applyBorder="1" applyAlignment="1" applyProtection="1">
      <alignment horizontal="center" vertical="center" wrapText="1"/>
    </xf>
    <xf numFmtId="0" fontId="7" fillId="2" borderId="99" xfId="0" applyFont="1" applyFill="1" applyBorder="1" applyAlignment="1" applyProtection="1">
      <alignment horizontal="center" vertical="center" wrapText="1"/>
    </xf>
    <xf numFmtId="3" fontId="7" fillId="2" borderId="131" xfId="0" applyNumberFormat="1" applyFont="1" applyFill="1" applyBorder="1" applyAlignment="1" applyProtection="1">
      <alignment horizontal="center" vertical="center" wrapText="1"/>
    </xf>
    <xf numFmtId="3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118" xfId="0" applyFont="1" applyFill="1" applyBorder="1" applyAlignment="1" applyProtection="1">
      <alignment horizontal="center" vertical="center" wrapText="1"/>
    </xf>
    <xf numFmtId="0" fontId="7" fillId="2" borderId="119" xfId="0" applyFont="1" applyFill="1" applyBorder="1" applyAlignment="1" applyProtection="1">
      <alignment horizontal="center" vertical="center" wrapText="1"/>
    </xf>
    <xf numFmtId="0" fontId="7" fillId="2" borderId="120" xfId="0" applyFont="1" applyFill="1" applyBorder="1" applyAlignment="1" applyProtection="1">
      <alignment horizontal="center" vertical="center" wrapText="1"/>
    </xf>
    <xf numFmtId="0" fontId="7" fillId="2" borderId="12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3" fontId="7" fillId="2" borderId="123" xfId="0" applyNumberFormat="1" applyFont="1" applyFill="1" applyBorder="1" applyAlignment="1" applyProtection="1">
      <alignment horizontal="center" vertical="center" wrapText="1"/>
    </xf>
    <xf numFmtId="3" fontId="7" fillId="2" borderId="2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44" fontId="15" fillId="2" borderId="91" xfId="12" applyFont="1" applyFill="1" applyBorder="1" applyAlignment="1">
      <alignment horizontal="center" vertical="center" wrapText="1"/>
    </xf>
    <xf numFmtId="44" fontId="15" fillId="2" borderId="89" xfId="12" applyFont="1" applyFill="1" applyBorder="1" applyAlignment="1">
      <alignment horizontal="center" vertical="center"/>
    </xf>
    <xf numFmtId="44" fontId="15" fillId="2" borderId="92" xfId="12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155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" fillId="2" borderId="156" xfId="0" applyFont="1" applyFill="1" applyBorder="1" applyAlignment="1">
      <alignment horizontal="center" vertical="center" wrapText="1"/>
    </xf>
    <xf numFmtId="44" fontId="15" fillId="2" borderId="91" xfId="12" applyFont="1" applyFill="1" applyBorder="1" applyAlignment="1">
      <alignment horizontal="center" wrapText="1"/>
    </xf>
    <xf numFmtId="44" fontId="15" fillId="2" borderId="89" xfId="12" applyFont="1" applyFill="1" applyBorder="1" applyAlignment="1">
      <alignment horizontal="center" wrapText="1"/>
    </xf>
    <xf numFmtId="44" fontId="15" fillId="2" borderId="92" xfId="12" applyFont="1" applyFill="1" applyBorder="1" applyAlignment="1">
      <alignment horizont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0" xfId="0" applyFont="1" applyFill="1" applyBorder="1" applyAlignment="1">
      <alignment horizontal="center" vertical="center" wrapText="1"/>
    </xf>
    <xf numFmtId="0" fontId="3" fillId="2" borderId="161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center"/>
    </xf>
    <xf numFmtId="0" fontId="15" fillId="2" borderId="91" xfId="12" applyNumberFormat="1" applyFont="1" applyFill="1" applyBorder="1" applyAlignment="1">
      <alignment horizontal="center" vertical="center" wrapText="1"/>
    </xf>
    <xf numFmtId="0" fontId="15" fillId="2" borderId="89" xfId="12" applyNumberFormat="1" applyFont="1" applyFill="1" applyBorder="1" applyAlignment="1">
      <alignment horizontal="center" vertical="center"/>
    </xf>
    <xf numFmtId="0" fontId="15" fillId="2" borderId="92" xfId="12" applyNumberFormat="1" applyFont="1" applyFill="1" applyBorder="1" applyAlignment="1">
      <alignment horizontal="center" vertical="center"/>
    </xf>
    <xf numFmtId="0" fontId="3" fillId="2" borderId="90" xfId="25" applyFont="1" applyFill="1" applyBorder="1" applyAlignment="1">
      <alignment horizontal="center" vertical="center" wrapText="1"/>
    </xf>
    <xf numFmtId="0" fontId="3" fillId="2" borderId="101" xfId="25" applyFont="1" applyFill="1" applyBorder="1" applyAlignment="1">
      <alignment horizontal="center" vertical="center" wrapText="1"/>
    </xf>
    <xf numFmtId="0" fontId="3" fillId="2" borderId="65" xfId="25" applyFont="1" applyFill="1" applyBorder="1" applyAlignment="1">
      <alignment horizontal="center" vertical="center" wrapText="1"/>
    </xf>
    <xf numFmtId="0" fontId="3" fillId="2" borderId="155" xfId="25" applyFont="1" applyFill="1" applyBorder="1" applyAlignment="1">
      <alignment horizontal="center" vertical="center" wrapText="1"/>
    </xf>
    <xf numFmtId="0" fontId="3" fillId="2" borderId="7" xfId="25" applyFont="1" applyFill="1" applyBorder="1" applyAlignment="1">
      <alignment horizontal="center" vertical="center" wrapText="1"/>
    </xf>
    <xf numFmtId="0" fontId="3" fillId="2" borderId="83" xfId="25" applyFont="1" applyFill="1" applyBorder="1" applyAlignment="1">
      <alignment horizontal="center" vertical="center" wrapText="1"/>
    </xf>
    <xf numFmtId="0" fontId="3" fillId="2" borderId="81" xfId="25" applyFont="1" applyFill="1" applyBorder="1" applyAlignment="1">
      <alignment horizontal="center" vertical="center" wrapText="1"/>
    </xf>
    <xf numFmtId="0" fontId="3" fillId="2" borderId="9" xfId="25" applyFont="1" applyFill="1" applyBorder="1" applyAlignment="1">
      <alignment horizontal="center" vertical="center" wrapText="1"/>
    </xf>
    <xf numFmtId="0" fontId="3" fillId="2" borderId="78" xfId="25" applyFont="1" applyFill="1" applyBorder="1" applyAlignment="1">
      <alignment horizontal="center" vertical="center" wrapText="1"/>
    </xf>
    <xf numFmtId="0" fontId="3" fillId="2" borderId="4" xfId="25" applyFont="1" applyFill="1" applyBorder="1" applyAlignment="1">
      <alignment horizontal="center" vertical="center" wrapText="1"/>
    </xf>
    <xf numFmtId="0" fontId="3" fillId="2" borderId="11" xfId="25" applyFont="1" applyFill="1" applyBorder="1" applyAlignment="1">
      <alignment horizontal="center" vertical="center" wrapText="1"/>
    </xf>
    <xf numFmtId="0" fontId="3" fillId="2" borderId="82" xfId="25" applyFont="1" applyFill="1" applyBorder="1" applyAlignment="1">
      <alignment horizontal="center" vertical="center" wrapText="1"/>
    </xf>
    <xf numFmtId="0" fontId="3" fillId="2" borderId="8" xfId="25" applyFont="1" applyFill="1" applyBorder="1" applyAlignment="1">
      <alignment horizontal="center" vertical="center" wrapText="1"/>
    </xf>
    <xf numFmtId="0" fontId="3" fillId="2" borderId="21" xfId="25" applyFont="1" applyFill="1" applyBorder="1" applyAlignment="1">
      <alignment horizontal="center" vertical="center" wrapText="1"/>
    </xf>
    <xf numFmtId="43" fontId="36" fillId="3" borderId="3" xfId="1" applyNumberFormat="1" applyFont="1" applyFill="1" applyBorder="1" applyAlignment="1" applyProtection="1">
      <alignment horizontal="center" vertical="center"/>
    </xf>
    <xf numFmtId="43" fontId="36" fillId="3" borderId="23" xfId="1" applyNumberFormat="1" applyFont="1" applyFill="1" applyBorder="1" applyAlignment="1" applyProtection="1">
      <alignment horizontal="center" vertical="center"/>
    </xf>
    <xf numFmtId="43" fontId="36" fillId="3" borderId="5" xfId="1" applyNumberFormat="1" applyFont="1" applyFill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left" vertical="center" wrapText="1"/>
    </xf>
    <xf numFmtId="0" fontId="19" fillId="0" borderId="52" xfId="0" applyFont="1" applyBorder="1" applyAlignment="1" applyProtection="1">
      <alignment horizontal="left" vertical="center" wrapText="1"/>
    </xf>
    <xf numFmtId="0" fontId="19" fillId="0" borderId="25" xfId="0" applyFont="1" applyBorder="1" applyAlignment="1" applyProtection="1">
      <alignment horizontal="left" vertical="center" wrapText="1"/>
    </xf>
    <xf numFmtId="0" fontId="19" fillId="0" borderId="43" xfId="0" applyFont="1" applyBorder="1" applyAlignment="1" applyProtection="1">
      <alignment horizontal="left" vertical="center" wrapText="1"/>
    </xf>
    <xf numFmtId="0" fontId="19" fillId="0" borderId="28" xfId="0" applyFont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justify" vertical="center"/>
    </xf>
    <xf numFmtId="3" fontId="36" fillId="3" borderId="20" xfId="0" applyNumberFormat="1" applyFont="1" applyFill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vertical="center" wrapText="1"/>
    </xf>
    <xf numFmtId="0" fontId="19" fillId="0" borderId="28" xfId="0" applyFont="1" applyBorder="1" applyAlignment="1" applyProtection="1">
      <alignment vertical="center" wrapText="1"/>
    </xf>
    <xf numFmtId="0" fontId="36" fillId="3" borderId="3" xfId="0" applyFont="1" applyFill="1" applyBorder="1" applyAlignment="1" applyProtection="1">
      <alignment horizontal="center" vertical="center" wrapText="1"/>
    </xf>
    <xf numFmtId="0" fontId="36" fillId="3" borderId="5" xfId="0" applyFont="1" applyFill="1" applyBorder="1" applyAlignment="1" applyProtection="1">
      <alignment horizontal="center" vertical="center" wrapText="1"/>
    </xf>
    <xf numFmtId="0" fontId="36" fillId="2" borderId="128" xfId="0" applyFont="1" applyFill="1" applyBorder="1" applyAlignment="1" applyProtection="1">
      <alignment horizontal="center" vertical="center" wrapText="1"/>
    </xf>
    <xf numFmtId="0" fontId="36" fillId="2" borderId="129" xfId="0" applyFont="1" applyFill="1" applyBorder="1" applyAlignment="1" applyProtection="1">
      <alignment horizontal="center" vertical="center" wrapText="1"/>
    </xf>
    <xf numFmtId="0" fontId="36" fillId="2" borderId="130" xfId="0" applyFont="1" applyFill="1" applyBorder="1" applyAlignment="1" applyProtection="1">
      <alignment horizontal="center" vertical="center" wrapText="1"/>
    </xf>
    <xf numFmtId="0" fontId="36" fillId="2" borderId="1" xfId="0" applyFont="1" applyFill="1" applyBorder="1" applyAlignment="1" applyProtection="1">
      <alignment horizontal="center" vertical="center" wrapText="1"/>
    </xf>
    <xf numFmtId="0" fontId="36" fillId="2" borderId="0" xfId="0" applyFont="1" applyFill="1" applyBorder="1" applyAlignment="1" applyProtection="1">
      <alignment horizontal="center" vertical="center" wrapText="1"/>
    </xf>
    <xf numFmtId="0" fontId="36" fillId="2" borderId="2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36" fillId="2" borderId="27" xfId="0" applyFont="1" applyFill="1" applyBorder="1" applyAlignment="1" applyProtection="1">
      <alignment horizontal="center" vertical="center" wrapText="1"/>
    </xf>
    <xf numFmtId="0" fontId="36" fillId="2" borderId="18" xfId="0" applyFont="1" applyFill="1" applyBorder="1" applyAlignment="1" applyProtection="1">
      <alignment horizontal="center" vertical="center" wrapText="1"/>
    </xf>
    <xf numFmtId="0" fontId="36" fillId="3" borderId="23" xfId="0" applyFont="1" applyFill="1" applyBorder="1" applyAlignment="1" applyProtection="1">
      <alignment horizontal="center" vertical="center" wrapText="1"/>
    </xf>
    <xf numFmtId="0" fontId="13" fillId="3" borderId="125" xfId="0" applyFont="1" applyFill="1" applyBorder="1" applyAlignment="1" applyProtection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43" fillId="3" borderId="125" xfId="0" applyFont="1" applyFill="1" applyBorder="1" applyAlignment="1" applyProtection="1">
      <alignment horizontal="center" vertical="center" wrapText="1"/>
    </xf>
    <xf numFmtId="0" fontId="43" fillId="3" borderId="24" xfId="0" applyFont="1" applyFill="1" applyBorder="1" applyAlignment="1" applyProtection="1">
      <alignment horizontal="center" vertical="center" wrapText="1"/>
    </xf>
    <xf numFmtId="0" fontId="7" fillId="2" borderId="91" xfId="24" applyFont="1" applyFill="1" applyBorder="1" applyAlignment="1" applyProtection="1">
      <alignment horizontal="center" vertical="center" wrapText="1"/>
    </xf>
    <xf numFmtId="0" fontId="7" fillId="2" borderId="89" xfId="24" applyFont="1" applyFill="1" applyBorder="1" applyAlignment="1" applyProtection="1">
      <alignment horizontal="center" vertical="center" wrapText="1"/>
    </xf>
    <xf numFmtId="0" fontId="7" fillId="2" borderId="92" xfId="24" applyFont="1" applyFill="1" applyBorder="1" applyAlignment="1" applyProtection="1">
      <alignment horizontal="center" vertical="center" wrapText="1"/>
    </xf>
    <xf numFmtId="0" fontId="7" fillId="2" borderId="18" xfId="24" applyFont="1" applyFill="1" applyBorder="1" applyAlignment="1" applyProtection="1">
      <alignment horizontal="right" vertical="center"/>
    </xf>
    <xf numFmtId="0" fontId="7" fillId="2" borderId="19" xfId="24" applyFont="1" applyFill="1" applyBorder="1" applyAlignment="1" applyProtection="1">
      <alignment horizontal="right" vertical="center"/>
    </xf>
    <xf numFmtId="0" fontId="7" fillId="2" borderId="78" xfId="24" applyFont="1" applyFill="1" applyBorder="1" applyAlignment="1" applyProtection="1">
      <alignment horizontal="center" vertical="center" wrapText="1"/>
    </xf>
    <xf numFmtId="0" fontId="7" fillId="2" borderId="27" xfId="24" applyFont="1" applyFill="1" applyBorder="1" applyAlignment="1" applyProtection="1">
      <alignment horizontal="center" vertical="center" wrapText="1"/>
    </xf>
    <xf numFmtId="0" fontId="7" fillId="2" borderId="11" xfId="24" applyFont="1" applyFill="1" applyBorder="1" applyAlignment="1" applyProtection="1">
      <alignment horizontal="center" vertical="center" wrapText="1"/>
    </xf>
    <xf numFmtId="3" fontId="7" fillId="2" borderId="77" xfId="24" applyNumberFormat="1" applyFont="1" applyFill="1" applyBorder="1" applyAlignment="1" applyProtection="1">
      <alignment horizontal="center" vertical="center" wrapText="1"/>
    </xf>
    <xf numFmtId="3" fontId="7" fillId="2" borderId="89" xfId="24" applyNumberFormat="1" applyFont="1" applyFill="1" applyBorder="1" applyAlignment="1" applyProtection="1">
      <alignment horizontal="center" vertical="center" wrapText="1"/>
    </xf>
    <xf numFmtId="3" fontId="7" fillId="2" borderId="92" xfId="24" applyNumberFormat="1" applyFont="1" applyFill="1" applyBorder="1" applyAlignment="1" applyProtection="1">
      <alignment horizontal="center" vertical="center" wrapText="1"/>
    </xf>
    <xf numFmtId="0" fontId="39" fillId="0" borderId="91" xfId="27" applyFont="1" applyBorder="1" applyAlignment="1">
      <alignment horizontal="center" wrapText="1"/>
    </xf>
    <xf numFmtId="0" fontId="39" fillId="0" borderId="89" xfId="27" applyFont="1" applyBorder="1" applyAlignment="1">
      <alignment horizontal="center" wrapText="1"/>
    </xf>
    <xf numFmtId="0" fontId="39" fillId="0" borderId="92" xfId="27" applyFont="1" applyBorder="1" applyAlignment="1">
      <alignment horizontal="center" wrapText="1"/>
    </xf>
    <xf numFmtId="0" fontId="26" fillId="0" borderId="162" xfId="27" applyFont="1" applyBorder="1" applyAlignment="1">
      <alignment horizontal="center" vertical="center" wrapText="1"/>
    </xf>
    <xf numFmtId="0" fontId="26" fillId="0" borderId="155" xfId="27" applyFont="1" applyBorder="1" applyAlignment="1">
      <alignment horizontal="center" vertical="center" wrapText="1"/>
    </xf>
    <xf numFmtId="0" fontId="26" fillId="0" borderId="160" xfId="27" applyFont="1" applyBorder="1" applyAlignment="1">
      <alignment horizontal="center" vertical="center" wrapText="1"/>
    </xf>
    <xf numFmtId="0" fontId="26" fillId="0" borderId="163" xfId="27" applyFont="1" applyBorder="1" applyAlignment="1">
      <alignment horizontal="center" vertical="center" wrapText="1"/>
    </xf>
    <xf numFmtId="0" fontId="26" fillId="0" borderId="161" xfId="27" applyFont="1" applyBorder="1" applyAlignment="1">
      <alignment horizontal="center" vertical="center" wrapText="1"/>
    </xf>
    <xf numFmtId="0" fontId="39" fillId="0" borderId="0" xfId="27" applyFont="1" applyAlignment="1">
      <alignment horizontal="center"/>
    </xf>
    <xf numFmtId="0" fontId="3" fillId="2" borderId="90" xfId="51" applyFont="1" applyFill="1" applyBorder="1" applyAlignment="1">
      <alignment horizontal="center" vertical="center"/>
    </xf>
    <xf numFmtId="0" fontId="3" fillId="2" borderId="65" xfId="51" applyFont="1" applyFill="1" applyBorder="1" applyAlignment="1">
      <alignment horizontal="center" vertical="center"/>
    </xf>
    <xf numFmtId="0" fontId="3" fillId="2" borderId="82" xfId="51" applyFont="1" applyFill="1" applyBorder="1" applyAlignment="1">
      <alignment horizontal="center" vertical="center" wrapText="1"/>
    </xf>
    <xf numFmtId="0" fontId="3" fillId="2" borderId="21" xfId="51" applyFont="1" applyFill="1" applyBorder="1" applyAlignment="1">
      <alignment horizontal="center" vertical="center" wrapText="1"/>
    </xf>
    <xf numFmtId="0" fontId="18" fillId="2" borderId="0" xfId="51" applyFont="1" applyFill="1" applyBorder="1" applyAlignment="1" applyProtection="1">
      <alignment horizontal="left" vertical="center" wrapText="1"/>
    </xf>
    <xf numFmtId="44" fontId="15" fillId="2" borderId="91" xfId="12" applyFont="1" applyFill="1" applyBorder="1" applyAlignment="1">
      <alignment horizontal="left" vertical="top"/>
    </xf>
    <xf numFmtId="44" fontId="15" fillId="2" borderId="89" xfId="12" applyFont="1" applyFill="1" applyBorder="1" applyAlignment="1">
      <alignment horizontal="left" vertical="top"/>
    </xf>
    <xf numFmtId="44" fontId="15" fillId="2" borderId="92" xfId="12" applyFont="1" applyFill="1" applyBorder="1" applyAlignment="1">
      <alignment horizontal="left" vertical="top"/>
    </xf>
    <xf numFmtId="44" fontId="15" fillId="2" borderId="1" xfId="12" applyFont="1" applyFill="1" applyBorder="1" applyAlignment="1">
      <alignment horizontal="center"/>
    </xf>
    <xf numFmtId="44" fontId="15" fillId="2" borderId="0" xfId="12" applyFont="1" applyFill="1" applyBorder="1" applyAlignment="1">
      <alignment horizontal="center"/>
    </xf>
    <xf numFmtId="44" fontId="15" fillId="2" borderId="2" xfId="12" applyFont="1" applyFill="1" applyBorder="1" applyAlignment="1">
      <alignment horizontal="center"/>
    </xf>
    <xf numFmtId="44" fontId="3" fillId="2" borderId="1" xfId="12" applyFont="1" applyFill="1" applyBorder="1" applyAlignment="1">
      <alignment horizontal="center"/>
    </xf>
    <xf numFmtId="44" fontId="3" fillId="2" borderId="0" xfId="12" applyFont="1" applyFill="1" applyBorder="1" applyAlignment="1">
      <alignment horizontal="center"/>
    </xf>
    <xf numFmtId="44" fontId="3" fillId="2" borderId="2" xfId="12" applyFont="1" applyFill="1" applyBorder="1" applyAlignment="1">
      <alignment horizontal="center"/>
    </xf>
    <xf numFmtId="0" fontId="3" fillId="2" borderId="1" xfId="51" applyFont="1" applyFill="1" applyBorder="1" applyAlignment="1">
      <alignment horizontal="right" vertical="top"/>
    </xf>
    <xf numFmtId="0" fontId="3" fillId="2" borderId="0" xfId="51" applyFont="1" applyFill="1" applyBorder="1" applyAlignment="1">
      <alignment horizontal="right" vertical="top"/>
    </xf>
    <xf numFmtId="0" fontId="3" fillId="2" borderId="2" xfId="51" applyFont="1" applyFill="1" applyBorder="1" applyAlignment="1">
      <alignment horizontal="right" vertical="top"/>
    </xf>
    <xf numFmtId="0" fontId="13" fillId="2" borderId="27" xfId="51" applyFont="1" applyFill="1" applyBorder="1" applyAlignment="1">
      <alignment horizontal="left" vertical="top"/>
    </xf>
    <xf numFmtId="0" fontId="13" fillId="2" borderId="18" xfId="51" applyFont="1" applyFill="1" applyBorder="1" applyAlignment="1">
      <alignment horizontal="left" vertical="top"/>
    </xf>
    <xf numFmtId="0" fontId="13" fillId="2" borderId="19" xfId="51" applyFont="1" applyFill="1" applyBorder="1" applyAlignment="1">
      <alignment horizontal="left" vertical="top"/>
    </xf>
    <xf numFmtId="0" fontId="15" fillId="0" borderId="91" xfId="0" applyFont="1" applyFill="1" applyBorder="1" applyAlignment="1">
      <alignment horizontal="center" wrapText="1"/>
    </xf>
    <xf numFmtId="0" fontId="15" fillId="0" borderId="89" xfId="0" applyFont="1" applyFill="1" applyBorder="1" applyAlignment="1">
      <alignment horizontal="center"/>
    </xf>
    <xf numFmtId="0" fontId="15" fillId="0" borderId="9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horizontal="center" vertical="top"/>
      <protection locked="0"/>
    </xf>
    <xf numFmtId="0" fontId="8" fillId="0" borderId="0" xfId="25" applyFont="1" applyBorder="1" applyAlignment="1">
      <alignment horizontal="left" wrapText="1"/>
    </xf>
    <xf numFmtId="168" fontId="52" fillId="0" borderId="93" xfId="122" applyNumberFormat="1" applyFont="1" applyBorder="1" applyAlignment="1">
      <alignment horizontal="center" vertical="center"/>
    </xf>
    <xf numFmtId="0" fontId="52" fillId="0" borderId="0" xfId="122" applyFont="1" applyBorder="1" applyAlignment="1">
      <alignment horizontal="center" vertical="center"/>
    </xf>
    <xf numFmtId="0" fontId="13" fillId="2" borderId="91" xfId="24" applyFont="1" applyFill="1" applyBorder="1" applyAlignment="1">
      <alignment horizontal="center" wrapText="1"/>
    </xf>
    <xf numFmtId="0" fontId="13" fillId="2" borderId="89" xfId="24" applyFont="1" applyFill="1" applyBorder="1" applyAlignment="1">
      <alignment horizontal="center"/>
    </xf>
    <xf numFmtId="0" fontId="13" fillId="2" borderId="92" xfId="24" applyFont="1" applyFill="1" applyBorder="1" applyAlignment="1">
      <alignment horizontal="center"/>
    </xf>
    <xf numFmtId="0" fontId="7" fillId="2" borderId="90" xfId="24" applyFont="1" applyFill="1" applyBorder="1" applyAlignment="1">
      <alignment horizontal="center" vertical="center"/>
    </xf>
    <xf numFmtId="0" fontId="7" fillId="2" borderId="65" xfId="24" applyFont="1" applyFill="1" applyBorder="1" applyAlignment="1">
      <alignment horizontal="center" vertical="center"/>
    </xf>
    <xf numFmtId="0" fontId="18" fillId="2" borderId="81" xfId="24" applyFont="1" applyFill="1" applyBorder="1" applyAlignment="1">
      <alignment horizontal="center" vertical="center"/>
    </xf>
    <xf numFmtId="0" fontId="18" fillId="2" borderId="9" xfId="24" applyFont="1" applyFill="1" applyBorder="1" applyAlignment="1">
      <alignment horizontal="center" vertical="center"/>
    </xf>
    <xf numFmtId="0" fontId="7" fillId="2" borderId="81" xfId="24" applyFont="1" applyFill="1" applyBorder="1" applyAlignment="1">
      <alignment horizontal="center" vertical="center" wrapText="1"/>
    </xf>
    <xf numFmtId="0" fontId="7" fillId="2" borderId="9" xfId="24" applyFont="1" applyFill="1" applyBorder="1" applyAlignment="1">
      <alignment horizontal="center" vertical="center" wrapText="1"/>
    </xf>
    <xf numFmtId="16" fontId="7" fillId="2" borderId="82" xfId="24" applyNumberFormat="1" applyFont="1" applyFill="1" applyBorder="1" applyAlignment="1">
      <alignment horizontal="center" vertical="center" wrapText="1"/>
    </xf>
    <xf numFmtId="16" fontId="7" fillId="2" borderId="21" xfId="24" applyNumberFormat="1" applyFont="1" applyFill="1" applyBorder="1" applyAlignment="1">
      <alignment horizontal="center" vertical="center" wrapText="1"/>
    </xf>
    <xf numFmtId="0" fontId="13" fillId="0" borderId="86" xfId="71" applyFont="1" applyFill="1" applyBorder="1" applyAlignment="1" applyProtection="1">
      <alignment horizontal="center" vertical="center" wrapText="1"/>
      <protection locked="0"/>
    </xf>
    <xf numFmtId="0" fontId="13" fillId="0" borderId="86" xfId="71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3" fillId="2" borderId="18" xfId="0" applyFont="1" applyFill="1" applyBorder="1" applyAlignment="1" applyProtection="1">
      <alignment horizontal="left" vertical="center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30" fillId="0" borderId="91" xfId="0" applyNumberFormat="1" applyFont="1" applyFill="1" applyBorder="1" applyAlignment="1">
      <alignment horizontal="center" vertical="center" wrapText="1"/>
    </xf>
    <xf numFmtId="0" fontId="30" fillId="0" borderId="92" xfId="0" applyNumberFormat="1" applyFont="1" applyFill="1" applyBorder="1" applyAlignment="1">
      <alignment horizontal="center" vertical="center" wrapText="1"/>
    </xf>
    <xf numFmtId="0" fontId="22" fillId="5" borderId="39" xfId="0" applyNumberFormat="1" applyFont="1" applyFill="1" applyBorder="1" applyAlignment="1">
      <alignment horizontal="left" vertical="center" wrapText="1"/>
    </xf>
    <xf numFmtId="0" fontId="22" fillId="5" borderId="100" xfId="0" applyNumberFormat="1" applyFont="1" applyFill="1" applyBorder="1" applyAlignment="1">
      <alignment horizontal="left" vertical="center" wrapText="1"/>
    </xf>
    <xf numFmtId="0" fontId="29" fillId="0" borderId="27" xfId="0" applyNumberFormat="1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7" fillId="2" borderId="91" xfId="0" applyFont="1" applyFill="1" applyBorder="1" applyAlignment="1" applyProtection="1">
      <alignment horizontal="center" vertical="center" wrapText="1"/>
    </xf>
    <xf numFmtId="0" fontId="7" fillId="2" borderId="89" xfId="0" applyFont="1" applyFill="1" applyBorder="1" applyAlignment="1" applyProtection="1">
      <alignment horizontal="center" vertical="center" wrapText="1"/>
    </xf>
    <xf numFmtId="0" fontId="7" fillId="2" borderId="92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5" borderId="91" xfId="0" applyFont="1" applyFill="1" applyBorder="1" applyAlignment="1" applyProtection="1">
      <alignment horizontal="center" vertical="center" wrapText="1"/>
    </xf>
    <xf numFmtId="0" fontId="13" fillId="5" borderId="89" xfId="0" applyFont="1" applyFill="1" applyBorder="1" applyAlignment="1" applyProtection="1">
      <alignment horizontal="center" vertical="center" wrapText="1"/>
    </xf>
    <xf numFmtId="0" fontId="13" fillId="5" borderId="92" xfId="0" applyFont="1" applyFill="1" applyBorder="1" applyAlignment="1" applyProtection="1">
      <alignment horizontal="center" vertical="center" wrapText="1"/>
    </xf>
    <xf numFmtId="0" fontId="13" fillId="5" borderId="27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 vertical="center" wrapText="1"/>
    </xf>
    <xf numFmtId="49" fontId="60" fillId="0" borderId="0" xfId="192" applyNumberFormat="1" applyFont="1" applyAlignment="1">
      <alignment horizontal="justify" vertical="top"/>
    </xf>
    <xf numFmtId="0" fontId="22" fillId="0" borderId="95" xfId="0" applyFont="1" applyBorder="1" applyAlignment="1">
      <alignment horizontal="center" wrapText="1"/>
    </xf>
    <xf numFmtId="0" fontId="22" fillId="0" borderId="14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3" borderId="124" xfId="0" applyFont="1" applyFill="1" applyBorder="1" applyAlignment="1">
      <alignment horizontal="center" vertical="center" wrapText="1"/>
    </xf>
    <xf numFmtId="0" fontId="22" fillId="3" borderId="163" xfId="0" applyFont="1" applyFill="1" applyBorder="1" applyAlignment="1">
      <alignment horizontal="center" vertical="center" wrapText="1"/>
    </xf>
    <xf numFmtId="0" fontId="22" fillId="3" borderId="164" xfId="0" applyFont="1" applyFill="1" applyBorder="1" applyAlignment="1">
      <alignment horizontal="center" vertical="center" wrapText="1"/>
    </xf>
    <xf numFmtId="4" fontId="22" fillId="0" borderId="27" xfId="0" applyNumberFormat="1" applyFont="1" applyBorder="1" applyAlignment="1">
      <alignment horizontal="center"/>
    </xf>
    <xf numFmtId="4" fontId="22" fillId="0" borderId="18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0" fontId="22" fillId="0" borderId="145" xfId="0" applyFont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wrapText="1"/>
    </xf>
    <xf numFmtId="0" fontId="22" fillId="0" borderId="97" xfId="0" applyFont="1" applyBorder="1" applyAlignment="1">
      <alignment horizontal="center" vertical="center" wrapText="1"/>
    </xf>
    <xf numFmtId="0" fontId="22" fillId="0" borderId="94" xfId="0" applyFont="1" applyBorder="1" applyAlignment="1">
      <alignment horizontal="center" vertical="center" wrapText="1"/>
    </xf>
    <xf numFmtId="4" fontId="22" fillId="0" borderId="86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42" fillId="0" borderId="128" xfId="0" applyFont="1" applyBorder="1" applyAlignment="1">
      <alignment horizontal="center" vertical="center"/>
    </xf>
    <xf numFmtId="0" fontId="42" fillId="0" borderId="129" xfId="0" applyFont="1" applyBorder="1" applyAlignment="1">
      <alignment horizontal="center" vertical="center"/>
    </xf>
    <xf numFmtId="0" fontId="42" fillId="0" borderId="130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</cellXfs>
  <cellStyles count="195">
    <cellStyle name="=C:\WINNT\SYSTEM32\COMMAND.COM" xfId="4"/>
    <cellStyle name="Euro" xfId="5"/>
    <cellStyle name="Euro 2" xfId="6"/>
    <cellStyle name="Millares" xfId="1" builtinId="3"/>
    <cellStyle name="Millares 10" xfId="108"/>
    <cellStyle name="Millares 2" xfId="7"/>
    <cellStyle name="Millares 2 2" xfId="8"/>
    <cellStyle name="Millares 2 2 2" xfId="126"/>
    <cellStyle name="Millares 2 3" xfId="40"/>
    <cellStyle name="Millares 2 4" xfId="44"/>
    <cellStyle name="Millares 2 5" xfId="45"/>
    <cellStyle name="Millares 2 7" xfId="46"/>
    <cellStyle name="Millares 3" xfId="9"/>
    <cellStyle name="Millares 3 10" xfId="104"/>
    <cellStyle name="Millares 3 2" xfId="10"/>
    <cellStyle name="Millares 3 2 2" xfId="47"/>
    <cellStyle name="Millares 3 3" xfId="48"/>
    <cellStyle name="Millares 3 4" xfId="49"/>
    <cellStyle name="Millares 3 4 2" xfId="127"/>
    <cellStyle name="Millares 4" xfId="11"/>
    <cellStyle name="Millares 5" xfId="109"/>
    <cellStyle name="Millares 5 2" xfId="128"/>
    <cellStyle name="Millares 6" xfId="110"/>
    <cellStyle name="Millares 7" xfId="111"/>
    <cellStyle name="Millares 8" xfId="50"/>
    <cellStyle name="Millares 9" xfId="112"/>
    <cellStyle name="Moneda" xfId="192" builtinId="4"/>
    <cellStyle name="Moneda 2" xfId="12"/>
    <cellStyle name="Moneda 3" xfId="13"/>
    <cellStyle name="Moneda 4" xfId="14"/>
    <cellStyle name="Moneda 5" xfId="113"/>
    <cellStyle name="Moneda 6" xfId="114"/>
    <cellStyle name="Moneda 7" xfId="115"/>
    <cellStyle name="Normal" xfId="0" builtinId="0"/>
    <cellStyle name="Normal 1" xfId="15"/>
    <cellStyle name="Normal 10" xfId="16"/>
    <cellStyle name="Normal 10 10 2" xfId="51"/>
    <cellStyle name="Normal 10 2" xfId="52"/>
    <cellStyle name="Normal 11" xfId="17"/>
    <cellStyle name="Normal 11 10" xfId="53"/>
    <cellStyle name="Normal 11 10 2" xfId="54"/>
    <cellStyle name="Normal 11 2 2" xfId="55"/>
    <cellStyle name="Normal 11_FOMATO INVENTARIOS ENTREGA-RECEPCION 2009" xfId="56"/>
    <cellStyle name="Normal 12" xfId="2"/>
    <cellStyle name="Normal 12 4" xfId="57"/>
    <cellStyle name="Normal 13" xfId="3"/>
    <cellStyle name="Normal 13 10" xfId="58"/>
    <cellStyle name="Normal 13 2" xfId="59"/>
    <cellStyle name="Normal 13 3" xfId="60"/>
    <cellStyle name="Normal 14" xfId="39"/>
    <cellStyle name="Normal 14 2" xfId="61"/>
    <cellStyle name="Normal 15" xfId="62"/>
    <cellStyle name="Normal 16" xfId="63"/>
    <cellStyle name="Normal 16 2" xfId="64"/>
    <cellStyle name="Normal 16 3" xfId="65"/>
    <cellStyle name="Normal 17" xfId="66"/>
    <cellStyle name="Normal 18" xfId="67"/>
    <cellStyle name="Normal 19" xfId="116"/>
    <cellStyle name="Normal 19 2" xfId="68"/>
    <cellStyle name="Normal 19 3" xfId="69"/>
    <cellStyle name="Normal 19 3 3" xfId="70"/>
    <cellStyle name="Normal 2" xfId="18"/>
    <cellStyle name="Normal 2 10" xfId="71"/>
    <cellStyle name="Normal 2 11" xfId="72"/>
    <cellStyle name="Normal 2 12" xfId="73"/>
    <cellStyle name="Normal 2 13" xfId="74"/>
    <cellStyle name="Normal 2 14" xfId="75"/>
    <cellStyle name="Normal 2 2" xfId="19"/>
    <cellStyle name="Normal 2 2 2" xfId="20"/>
    <cellStyle name="Normal 2 2 3" xfId="125"/>
    <cellStyle name="Normal 2 23 2" xfId="76"/>
    <cellStyle name="Normal 2 27" xfId="77"/>
    <cellStyle name="Normal 2 3" xfId="21"/>
    <cellStyle name="Normal 2 3 2" xfId="22"/>
    <cellStyle name="Normal 2 3 3" xfId="23"/>
    <cellStyle name="Normal 2 3 4" xfId="129"/>
    <cellStyle name="Normal 2 4" xfId="24"/>
    <cellStyle name="Normal 2 5" xfId="78"/>
    <cellStyle name="Normal 2 6" xfId="79"/>
    <cellStyle name="Normal 2 7" xfId="80"/>
    <cellStyle name="Normal 2 8" xfId="81"/>
    <cellStyle name="Normal 2 9" xfId="82"/>
    <cellStyle name="Normal 2_cuentaPublica2013" xfId="83"/>
    <cellStyle name="Normal 20" xfId="84"/>
    <cellStyle name="Normal 21" xfId="85"/>
    <cellStyle name="Normal 22" xfId="86"/>
    <cellStyle name="Normal 23" xfId="117"/>
    <cellStyle name="Normal 23 2" xfId="130"/>
    <cellStyle name="Normal 23 3" xfId="131"/>
    <cellStyle name="Normal 24" xfId="118"/>
    <cellStyle name="Normal 24 2" xfId="132"/>
    <cellStyle name="Normal 24 3" xfId="133"/>
    <cellStyle name="Normal 25" xfId="134"/>
    <cellStyle name="Normal 25 2" xfId="135"/>
    <cellStyle name="Normal 26" xfId="87"/>
    <cellStyle name="Normal 27" xfId="136"/>
    <cellStyle name="Normal 27 2" xfId="137"/>
    <cellStyle name="Normal 28" xfId="138"/>
    <cellStyle name="Normal 28 2" xfId="139"/>
    <cellStyle name="Normal 29" xfId="140"/>
    <cellStyle name="Normal 29 2" xfId="141"/>
    <cellStyle name="Normal 3" xfId="25"/>
    <cellStyle name="Normal 3 2" xfId="41"/>
    <cellStyle name="Normal 3 2 2" xfId="103"/>
    <cellStyle name="Normal 3 2 3" xfId="142"/>
    <cellStyle name="Normal 3 3 4" xfId="88"/>
    <cellStyle name="Normal 30" xfId="143"/>
    <cellStyle name="Normal 30 2" xfId="144"/>
    <cellStyle name="Normal 31" xfId="145"/>
    <cellStyle name="Normal 31 2" xfId="146"/>
    <cellStyle name="Normal 32" xfId="147"/>
    <cellStyle name="Normal 32 2" xfId="148"/>
    <cellStyle name="Normal 33" xfId="149"/>
    <cellStyle name="Normal 33 2" xfId="150"/>
    <cellStyle name="Normal 34" xfId="151"/>
    <cellStyle name="Normal 34 2" xfId="152"/>
    <cellStyle name="Normal 35" xfId="153"/>
    <cellStyle name="Normal 35 2" xfId="154"/>
    <cellStyle name="Normal 36" xfId="155"/>
    <cellStyle name="Normal 36 2" xfId="156"/>
    <cellStyle name="Normal 37" xfId="157"/>
    <cellStyle name="Normal 37 2" xfId="158"/>
    <cellStyle name="Normal 38" xfId="159"/>
    <cellStyle name="Normal 38 2" xfId="160"/>
    <cellStyle name="Normal 39" xfId="161"/>
    <cellStyle name="Normal 39 2" xfId="162"/>
    <cellStyle name="Normal 4" xfId="26"/>
    <cellStyle name="Normal 4 10" xfId="89"/>
    <cellStyle name="Normal 4 2" xfId="27"/>
    <cellStyle name="Normal 4 2 2" xfId="28"/>
    <cellStyle name="Normal 4 2 3" xfId="29"/>
    <cellStyle name="Normal 4 2 4" xfId="30"/>
    <cellStyle name="Normal 4 2 5" xfId="119"/>
    <cellStyle name="Normal 4 2 6" xfId="120"/>
    <cellStyle name="Normal 4 2 7" xfId="121"/>
    <cellStyle name="Normal 4 3" xfId="43"/>
    <cellStyle name="Normal 4 3 2" xfId="163"/>
    <cellStyle name="Normal 4_cuentaPublica2013" xfId="90"/>
    <cellStyle name="Normal 40" xfId="164"/>
    <cellStyle name="Normal 40 2" xfId="165"/>
    <cellStyle name="Normal 41" xfId="166"/>
    <cellStyle name="Normal 41 2" xfId="167"/>
    <cellStyle name="Normal 42" xfId="168"/>
    <cellStyle name="Normal 42 2" xfId="169"/>
    <cellStyle name="Normal 43" xfId="170"/>
    <cellStyle name="Normal 43 2" xfId="171"/>
    <cellStyle name="Normal 44" xfId="172"/>
    <cellStyle name="Normal 44 2" xfId="173"/>
    <cellStyle name="Normal 45" xfId="174"/>
    <cellStyle name="Normal 45 2" xfId="175"/>
    <cellStyle name="Normal 46" xfId="176"/>
    <cellStyle name="Normal 46 2" xfId="177"/>
    <cellStyle name="Normal 47" xfId="178"/>
    <cellStyle name="Normal 47 2" xfId="179"/>
    <cellStyle name="Normal 48" xfId="180"/>
    <cellStyle name="Normal 48 2" xfId="181"/>
    <cellStyle name="Normal 49" xfId="182"/>
    <cellStyle name="Normal 49 2" xfId="183"/>
    <cellStyle name="Normal 5" xfId="31"/>
    <cellStyle name="Normal 5 2" xfId="91"/>
    <cellStyle name="Normal 5 3" xfId="184"/>
    <cellStyle name="Normal 50" xfId="185"/>
    <cellStyle name="Normal 50 2" xfId="186"/>
    <cellStyle name="Normal 51" xfId="187"/>
    <cellStyle name="Normal 51 2" xfId="188"/>
    <cellStyle name="Normal 6" xfId="32"/>
    <cellStyle name="Normal 6 10 2" xfId="92"/>
    <cellStyle name="Normal 6 2" xfId="33"/>
    <cellStyle name="Normal 6 2 2" xfId="189"/>
    <cellStyle name="Normal 6 3" xfId="93"/>
    <cellStyle name="Normal 6 4" xfId="94"/>
    <cellStyle name="Normal 66 2" xfId="105"/>
    <cellStyle name="Normal 7" xfId="34"/>
    <cellStyle name="Normal 7 2" xfId="42"/>
    <cellStyle name="Normal 7 2 2" xfId="122"/>
    <cellStyle name="Normal 7 2 2 2" xfId="190"/>
    <cellStyle name="Normal 7 3" xfId="95"/>
    <cellStyle name="Normal 7 4" xfId="106"/>
    <cellStyle name="Normal 70" xfId="107"/>
    <cellStyle name="Normal 8" xfId="35"/>
    <cellStyle name="Normal 8 2" xfId="96"/>
    <cellStyle name="Normal 9" xfId="36"/>
    <cellStyle name="Normal 9 2" xfId="97"/>
    <cellStyle name="Normal_TABULADOR GACETA 2013 MODIFICADO" xfId="194"/>
    <cellStyle name="Porcentaje" xfId="193" builtinId="5"/>
    <cellStyle name="Porcentaje 2" xfId="37"/>
    <cellStyle name="Porcentaje 3" xfId="98"/>
    <cellStyle name="Porcentual 2" xfId="38"/>
    <cellStyle name="Porcentual 2 2" xfId="99"/>
    <cellStyle name="Porcentual 2 3" xfId="100"/>
    <cellStyle name="Porcentual 2 4" xfId="101"/>
    <cellStyle name="Porcentual 2 4 2" xfId="191"/>
    <cellStyle name="Porcentual 3" xfId="123"/>
    <cellStyle name="Porcentual 4" xfId="124"/>
    <cellStyle name="Porcentual 8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43</xdr:row>
      <xdr:rowOff>130546</xdr:rowOff>
    </xdr:from>
    <xdr:to>
      <xdr:col>16</xdr:col>
      <xdr:colOff>11206</xdr:colOff>
      <xdr:row>46</xdr:row>
      <xdr:rowOff>63871</xdr:rowOff>
    </xdr:to>
    <xdr:grpSp>
      <xdr:nvGrpSpPr>
        <xdr:cNvPr id="3" name="Group 15"/>
        <xdr:cNvGrpSpPr>
          <a:grpSpLocks/>
        </xdr:cNvGrpSpPr>
      </xdr:nvGrpSpPr>
      <xdr:grpSpPr bwMode="auto">
        <a:xfrm>
          <a:off x="59532" y="13453640"/>
          <a:ext cx="17334799" cy="504825"/>
          <a:chOff x="17" y="843"/>
          <a:chExt cx="952" cy="27"/>
        </a:xfrm>
      </xdr:grpSpPr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17" y="843"/>
            <a:ext cx="206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u="sng" strike="noStrike">
                <a:solidFill>
                  <a:srgbClr val="000000"/>
                </a:solidFill>
                <a:latin typeface="Arial"/>
                <a:cs typeface="Arial"/>
              </a:rPr>
              <a:t>____LIC.</a:t>
            </a:r>
            <a:r>
              <a:rPr lang="es-ES" sz="700" b="0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 RACIEL PEREZ CRUZ</a:t>
            </a:r>
            <a:r>
              <a:rPr lang="es-ES" sz="700" b="0" i="0" u="sng" strike="noStrike">
                <a:solidFill>
                  <a:srgbClr val="000000"/>
                </a:solidFill>
                <a:latin typeface="Arial"/>
                <a:cs typeface="Arial"/>
              </a:rPr>
              <a:t>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PRESIDENTE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MUNICIPAL (5)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528" y="846"/>
            <a:ext cx="19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u="sng" strike="noStrike">
                <a:solidFill>
                  <a:srgbClr val="000000"/>
                </a:solidFill>
                <a:latin typeface="Arial"/>
                <a:cs typeface="Arial"/>
              </a:rPr>
              <a:t>____LIC. MIGUEL ANGEL BRAVO SUBERVILLE______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SECRETARIO DEL H. AYUNTAMIENTO (5)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271" y="845"/>
            <a:ext cx="195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u="sng" strike="noStrike">
                <a:solidFill>
                  <a:srgbClr val="000000"/>
                </a:solidFill>
                <a:latin typeface="Arial"/>
                <a:cs typeface="Arial"/>
              </a:rPr>
              <a:t>____LIC. LOURDES JEZABEL DELGADO FLORES______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PRIMER SINDICA MUNICIPAL (5)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7" name="Text Box 19"/>
          <xdr:cNvSpPr txBox="1">
            <a:spLocks noChangeArrowheads="1"/>
          </xdr:cNvSpPr>
        </xdr:nvSpPr>
        <xdr:spPr bwMode="auto">
          <a:xfrm>
            <a:off x="774" y="846"/>
            <a:ext cx="195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u="sng" strike="noStrike">
                <a:solidFill>
                  <a:srgbClr val="000000"/>
                </a:solidFill>
                <a:latin typeface="Arial"/>
                <a:cs typeface="Arial"/>
              </a:rPr>
              <a:t>____MTRO.</a:t>
            </a:r>
            <a:r>
              <a:rPr lang="es-ES" sz="700" b="0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 RICARDO SANTOS ARREOLA</a:t>
            </a:r>
            <a:r>
              <a:rPr lang="es-ES" sz="700" b="0" i="0" u="sng" strike="noStrike">
                <a:solidFill>
                  <a:srgbClr val="000000"/>
                </a:solidFill>
                <a:latin typeface="Arial"/>
                <a:cs typeface="Arial"/>
              </a:rPr>
              <a:t>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TESORERO MUNICIPAL (5)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     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1</xdr:col>
      <xdr:colOff>47625</xdr:colOff>
      <xdr:row>1</xdr:row>
      <xdr:rowOff>47625</xdr:rowOff>
    </xdr:from>
    <xdr:to>
      <xdr:col>2</xdr:col>
      <xdr:colOff>388167</xdr:colOff>
      <xdr:row>2</xdr:row>
      <xdr:rowOff>44501</xdr:rowOff>
    </xdr:to>
    <xdr:pic>
      <xdr:nvPicPr>
        <xdr:cNvPr id="10" name="Imagen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" t="8839" r="4670" b="4040"/>
        <a:stretch/>
      </xdr:blipFill>
      <xdr:spPr bwMode="auto">
        <a:xfrm>
          <a:off x="104775" y="104775"/>
          <a:ext cx="1559742" cy="549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66675</xdr:rowOff>
    </xdr:from>
    <xdr:to>
      <xdr:col>5</xdr:col>
      <xdr:colOff>257175</xdr:colOff>
      <xdr:row>67</xdr:row>
      <xdr:rowOff>238125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0" y="12744450"/>
          <a:ext cx="9448800" cy="552450"/>
          <a:chOff x="-6" y="852"/>
          <a:chExt cx="702" cy="27"/>
        </a:xfrm>
      </xdr:grpSpPr>
      <xdr:sp macro="" textlink="">
        <xdr:nvSpPr>
          <xdr:cNvPr id="3" name="Text Box 18"/>
          <xdr:cNvSpPr txBox="1">
            <a:spLocks noChangeArrowheads="1"/>
          </xdr:cNvSpPr>
        </xdr:nvSpPr>
        <xdr:spPr bwMode="auto">
          <a:xfrm>
            <a:off x="-6" y="854"/>
            <a:ext cx="154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0" i="0" u="sng" strike="noStrike">
                <a:solidFill>
                  <a:srgbClr val="000000"/>
                </a:solidFill>
                <a:latin typeface="Arial"/>
                <a:cs typeface="Arial"/>
              </a:rPr>
              <a:t> LIC. RACIEL</a:t>
            </a:r>
            <a:r>
              <a:rPr lang="es-ES" sz="800" b="0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 PEREZ CRUZ</a:t>
            </a:r>
            <a:endParaRPr lang="es-ES" sz="800" b="0" i="0" u="sng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 PRESIDENTE MUNICIPAL </a:t>
            </a:r>
          </a:p>
        </xdr:txBody>
      </xdr:sp>
      <xdr:sp macro="" textlink="">
        <xdr:nvSpPr>
          <xdr:cNvPr id="4" name="Text Box 19"/>
          <xdr:cNvSpPr txBox="1">
            <a:spLocks noChangeArrowheads="1"/>
          </xdr:cNvSpPr>
        </xdr:nvSpPr>
        <xdr:spPr bwMode="auto">
          <a:xfrm>
            <a:off x="333" y="852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u="sng" strike="noStrike">
                <a:solidFill>
                  <a:srgbClr val="000000"/>
                </a:solidFill>
                <a:latin typeface="Arial"/>
                <a:cs typeface="Arial"/>
              </a:rPr>
              <a:t> LIC. MIGUEL ALGEL BRAVO SUBERVILLE</a:t>
            </a:r>
          </a:p>
          <a:p>
            <a:pPr algn="ctr" rtl="1">
              <a:defRPr sz="1000"/>
            </a:pPr>
            <a:r>
              <a:rPr lang="es-ES" sz="800" b="0" i="0" u="none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DEL H. AYUNTAMIENTO </a:t>
            </a:r>
          </a:p>
        </xdr:txBody>
      </xdr:sp>
      <xdr:sp macro="" textlink="">
        <xdr:nvSpPr>
          <xdr:cNvPr id="5" name="Text Box 20"/>
          <xdr:cNvSpPr txBox="1">
            <a:spLocks noChangeArrowheads="1"/>
          </xdr:cNvSpPr>
        </xdr:nvSpPr>
        <xdr:spPr bwMode="auto">
          <a:xfrm>
            <a:off x="162" y="854"/>
            <a:ext cx="173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u="sng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LIC.</a:t>
            </a:r>
            <a:r>
              <a:rPr lang="es-ES" sz="800" b="0" i="0" u="sng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 LOURDES JEZABEL DELGADO FLORES</a:t>
            </a:r>
            <a:r>
              <a:rPr lang="es-ES" sz="800" b="0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PRIMER SINDICA MUNICIPAL</a:t>
            </a:r>
          </a:p>
        </xdr:txBody>
      </xdr:sp>
      <xdr:sp macro="" textlink="">
        <xdr:nvSpPr>
          <xdr:cNvPr id="6" name="Text Box 21"/>
          <xdr:cNvSpPr txBox="1">
            <a:spLocks noChangeArrowheads="1"/>
          </xdr:cNvSpPr>
        </xdr:nvSpPr>
        <xdr:spPr bwMode="auto">
          <a:xfrm>
            <a:off x="505" y="852"/>
            <a:ext cx="191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u="sng" baseline="0">
                <a:effectLst/>
                <a:latin typeface="+mn-lt"/>
                <a:ea typeface="+mn-ea"/>
                <a:cs typeface="+mn-cs"/>
              </a:rPr>
              <a:t>MTRO. RICARDO SANTOS ARREOLA</a:t>
            </a:r>
            <a:r>
              <a:rPr lang="es-MX" sz="800" b="0" i="0" u="none" baseline="0">
                <a:effectLst/>
                <a:latin typeface="+mn-lt"/>
                <a:ea typeface="+mn-ea"/>
                <a:cs typeface="+mn-cs"/>
              </a:rPr>
              <a:t>          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MUNICIPAL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</xdr:grpSp>
    <xdr:clientData/>
  </xdr:twoCellAnchor>
  <xdr:twoCellAnchor editAs="oneCell">
    <xdr:from>
      <xdr:col>2</xdr:col>
      <xdr:colOff>47625</xdr:colOff>
      <xdr:row>7</xdr:row>
      <xdr:rowOff>47625</xdr:rowOff>
    </xdr:from>
    <xdr:to>
      <xdr:col>2</xdr:col>
      <xdr:colOff>1514475</xdr:colOff>
      <xdr:row>9</xdr:row>
      <xdr:rowOff>200025</xdr:rowOff>
    </xdr:to>
    <xdr:pic>
      <xdr:nvPicPr>
        <xdr:cNvPr id="7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" t="8839" r="4671" b="4041"/>
        <a:stretch>
          <a:fillRect/>
        </a:stretch>
      </xdr:blipFill>
      <xdr:spPr bwMode="auto">
        <a:xfrm>
          <a:off x="523875" y="1038225"/>
          <a:ext cx="1466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62</xdr:row>
      <xdr:rowOff>76200</xdr:rowOff>
    </xdr:from>
    <xdr:to>
      <xdr:col>5</xdr:col>
      <xdr:colOff>76199</xdr:colOff>
      <xdr:row>67</xdr:row>
      <xdr:rowOff>76200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xmlns="" id="{6777A6F3-2B16-46E8-ADDA-416B12B38855}"/>
            </a:ext>
          </a:extLst>
        </xdr:cNvPr>
        <xdr:cNvGrpSpPr>
          <a:grpSpLocks/>
        </xdr:cNvGrpSpPr>
      </xdr:nvGrpSpPr>
      <xdr:grpSpPr bwMode="auto">
        <a:xfrm>
          <a:off x="19049" y="11820525"/>
          <a:ext cx="9667875" cy="952500"/>
          <a:chOff x="-26" y="855"/>
          <a:chExt cx="993" cy="25"/>
        </a:xfrm>
      </xdr:grpSpPr>
      <xdr:sp macro="" textlink="">
        <xdr:nvSpPr>
          <xdr:cNvPr id="3" name="Text Box 18">
            <a:extLst>
              <a:ext uri="{FF2B5EF4-FFF2-40B4-BE49-F238E27FC236}">
                <a16:creationId xmlns:a16="http://schemas.microsoft.com/office/drawing/2014/main" xmlns="" id="{0D259005-52D1-4DBF-9380-B7D4B1B22F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6" y="855"/>
            <a:ext cx="20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1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LIC. RACIEL</a:t>
            </a:r>
            <a:r>
              <a:rPr lang="es-ES" sz="1000" b="0" i="0" u="sng" baseline="0">
                <a:effectLst/>
                <a:latin typeface="Arial" pitchFamily="34" charset="0"/>
                <a:ea typeface="+mn-ea"/>
                <a:cs typeface="Arial" pitchFamily="34" charset="0"/>
              </a:rPr>
              <a:t> PEREZ CRUZ</a:t>
            </a:r>
            <a:endParaRPr lang="es-ES" sz="1000" b="0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PRESIDENTE MUNICIPAL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(7)</a:t>
            </a: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s-ES" sz="11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4" name="Text Box 19">
            <a:extLst>
              <a:ext uri="{FF2B5EF4-FFF2-40B4-BE49-F238E27FC236}">
                <a16:creationId xmlns:a16="http://schemas.microsoft.com/office/drawing/2014/main" xmlns="" id="{8121A5CF-A8B4-48A4-B5E3-0AA2E58502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3" y="855"/>
            <a:ext cx="28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 LIC. MIGUEL ANGEL BRAVO SUBERVILLE</a:t>
            </a:r>
            <a:endParaRPr lang="es-MX" sz="1000">
              <a:effectLst/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 DEL H. AYUNTAMIENTO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(7)</a:t>
            </a: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5" name="Text Box 20">
            <a:extLst>
              <a:ext uri="{FF2B5EF4-FFF2-40B4-BE49-F238E27FC236}">
                <a16:creationId xmlns:a16="http://schemas.microsoft.com/office/drawing/2014/main" xmlns="" id="{B5A41F2E-2C0D-4897-A1B2-DA918043DA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" y="855"/>
            <a:ext cx="287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u="sng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MTRO. EDUARDO GUERRERO VILLEGAS. </a:t>
            </a: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SEGUNDO SINDICO MUNICIPA</a:t>
            </a: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(7)</a:t>
            </a: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6" name="Text Box 21">
            <a:extLst>
              <a:ext uri="{FF2B5EF4-FFF2-40B4-BE49-F238E27FC236}">
                <a16:creationId xmlns:a16="http://schemas.microsoft.com/office/drawing/2014/main" xmlns="" id="{D698895B-C722-40C0-ABCF-D65B8A058F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4" y="855"/>
            <a:ext cx="24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MTRO.</a:t>
            </a:r>
            <a:r>
              <a:rPr lang="es-ES" sz="1000" b="0" i="0" u="sng" baseline="0">
                <a:effectLst/>
                <a:latin typeface="Arial" pitchFamily="34" charset="0"/>
                <a:ea typeface="+mn-ea"/>
                <a:cs typeface="Arial" pitchFamily="34" charset="0"/>
              </a:rPr>
              <a:t> RICARDO SANTOS ARREOLA 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TESORERO </a:t>
            </a:r>
            <a:r>
              <a:rPr lang="es-ES" sz="1000" b="0" i="0">
                <a:effectLst/>
                <a:latin typeface="Arial" pitchFamily="34" charset="0"/>
                <a:ea typeface="+mn-ea"/>
                <a:cs typeface="Arial" pitchFamily="34" charset="0"/>
              </a:rPr>
              <a:t>MUNICIPAL</a:t>
            </a: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(7)</a:t>
            </a:r>
          </a:p>
        </xdr:txBody>
      </xdr:sp>
    </xdr:grpSp>
    <xdr:clientData/>
  </xdr:twoCellAnchor>
  <xdr:twoCellAnchor editAs="oneCell">
    <xdr:from>
      <xdr:col>1</xdr:col>
      <xdr:colOff>47625</xdr:colOff>
      <xdr:row>2</xdr:row>
      <xdr:rowOff>47625</xdr:rowOff>
    </xdr:from>
    <xdr:to>
      <xdr:col>2</xdr:col>
      <xdr:colOff>1333500</xdr:colOff>
      <xdr:row>4</xdr:row>
      <xdr:rowOff>200025</xdr:rowOff>
    </xdr:to>
    <xdr:pic>
      <xdr:nvPicPr>
        <xdr:cNvPr id="7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" t="8839" r="4671" b="4041"/>
        <a:stretch>
          <a:fillRect/>
        </a:stretch>
      </xdr:blipFill>
      <xdr:spPr bwMode="auto">
        <a:xfrm>
          <a:off x="133350" y="314325"/>
          <a:ext cx="1466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47625</xdr:rowOff>
    </xdr:from>
    <xdr:to>
      <xdr:col>1</xdr:col>
      <xdr:colOff>1844187</xdr:colOff>
      <xdr:row>3</xdr:row>
      <xdr:rowOff>34390</xdr:rowOff>
    </xdr:to>
    <xdr:pic>
      <xdr:nvPicPr>
        <xdr:cNvPr id="2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" t="8839" r="4671" b="4041"/>
        <a:stretch>
          <a:fillRect/>
        </a:stretch>
      </xdr:blipFill>
      <xdr:spPr bwMode="auto">
        <a:xfrm>
          <a:off x="2314575" y="409575"/>
          <a:ext cx="1796562" cy="758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1490384</xdr:rowOff>
    </xdr:from>
    <xdr:to>
      <xdr:col>22</xdr:col>
      <xdr:colOff>369793</xdr:colOff>
      <xdr:row>29</xdr:row>
      <xdr:rowOff>100854</xdr:rowOff>
    </xdr:to>
    <xdr:grpSp>
      <xdr:nvGrpSpPr>
        <xdr:cNvPr id="3" name="Group 17">
          <a:extLst>
            <a:ext uri="{FF2B5EF4-FFF2-40B4-BE49-F238E27FC236}">
              <a16:creationId xmlns:a16="http://schemas.microsoft.com/office/drawing/2014/main" xmlns="" id="{6777A6F3-2B16-46E8-ADDA-416B12B38855}"/>
            </a:ext>
          </a:extLst>
        </xdr:cNvPr>
        <xdr:cNvGrpSpPr>
          <a:grpSpLocks/>
        </xdr:cNvGrpSpPr>
      </xdr:nvGrpSpPr>
      <xdr:grpSpPr bwMode="auto">
        <a:xfrm>
          <a:off x="0" y="8594913"/>
          <a:ext cx="14545234" cy="952500"/>
          <a:chOff x="-26" y="855"/>
          <a:chExt cx="993" cy="25"/>
        </a:xfrm>
      </xdr:grpSpPr>
      <xdr:sp macro="" textlink="">
        <xdr:nvSpPr>
          <xdr:cNvPr id="4" name="Text Box 18">
            <a:extLst>
              <a:ext uri="{FF2B5EF4-FFF2-40B4-BE49-F238E27FC236}">
                <a16:creationId xmlns:a16="http://schemas.microsoft.com/office/drawing/2014/main" xmlns="" id="{0D259005-52D1-4DBF-9380-B7D4B1B22F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6" y="855"/>
            <a:ext cx="19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1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LIC. RACIEL</a:t>
            </a:r>
            <a:r>
              <a:rPr lang="es-ES" sz="1000" b="0" i="0" u="sng" baseline="0">
                <a:effectLst/>
                <a:latin typeface="Arial" pitchFamily="34" charset="0"/>
                <a:ea typeface="+mn-ea"/>
                <a:cs typeface="Arial" pitchFamily="34" charset="0"/>
              </a:rPr>
              <a:t> PEREZ CRUZ</a:t>
            </a:r>
            <a:endParaRPr lang="es-ES" sz="1000" b="0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PRESIDENTE MUNICIPAL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(15)</a:t>
            </a:r>
            <a:endParaRPr lang="es-MX">
              <a:effectLst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s-ES" sz="11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5" name="Text Box 19">
            <a:extLst>
              <a:ext uri="{FF2B5EF4-FFF2-40B4-BE49-F238E27FC236}">
                <a16:creationId xmlns:a16="http://schemas.microsoft.com/office/drawing/2014/main" xmlns="" id="{8121A5CF-A8B4-48A4-B5E3-0AA2E58502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3" y="855"/>
            <a:ext cx="28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 LIC. MIGUEL ANGEL BRAVO SUBERVILLE</a:t>
            </a:r>
            <a:endParaRPr lang="es-MX" sz="10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 DEL H. AYUNTAMIENTO 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(15)</a:t>
            </a:r>
            <a:endParaRPr lang="es-MX">
              <a:effectLst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6" name="Text Box 20">
            <a:extLst>
              <a:ext uri="{FF2B5EF4-FFF2-40B4-BE49-F238E27FC236}">
                <a16:creationId xmlns:a16="http://schemas.microsoft.com/office/drawing/2014/main" xmlns="" id="{B5A41F2E-2C0D-4897-A1B2-DA918043DA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8" y="855"/>
            <a:ext cx="287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u="sng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MTRO. EDUARDO GUERRERO VILLEGAS. 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SEGUNDO SINDICO MUNICIPAL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(15)</a:t>
            </a:r>
            <a:endParaRPr lang="es-MX" sz="1200">
              <a:effectLst/>
            </a:endParaRP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7" name="Text Box 21">
            <a:extLst>
              <a:ext uri="{FF2B5EF4-FFF2-40B4-BE49-F238E27FC236}">
                <a16:creationId xmlns:a16="http://schemas.microsoft.com/office/drawing/2014/main" xmlns="" id="{D698895B-C722-40C0-ABCF-D65B8A058F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4" y="855"/>
            <a:ext cx="24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MTRO.</a:t>
            </a:r>
            <a:r>
              <a:rPr lang="es-ES" sz="1000" b="0" i="0" u="sng" baseline="0">
                <a:effectLst/>
                <a:latin typeface="Arial" pitchFamily="34" charset="0"/>
                <a:ea typeface="+mn-ea"/>
                <a:cs typeface="Arial" pitchFamily="34" charset="0"/>
              </a:rPr>
              <a:t> RICARDO SANTOS ARREOLA 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TESORERO </a:t>
            </a:r>
            <a:r>
              <a:rPr lang="es-ES" sz="1000" b="0" i="0">
                <a:effectLst/>
                <a:latin typeface="Arial" pitchFamily="34" charset="0"/>
                <a:ea typeface="+mn-ea"/>
                <a:cs typeface="Arial" pitchFamily="34" charset="0"/>
              </a:rPr>
              <a:t>MUNICIPAL</a:t>
            </a: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(15)</a:t>
            </a:r>
          </a:p>
        </xdr:txBody>
      </xdr:sp>
    </xdr:grpSp>
    <xdr:clientData/>
  </xdr:twoCellAnchor>
  <xdr:twoCellAnchor editAs="oneCell">
    <xdr:from>
      <xdr:col>1</xdr:col>
      <xdr:colOff>56030</xdr:colOff>
      <xdr:row>1</xdr:row>
      <xdr:rowOff>56030</xdr:rowOff>
    </xdr:from>
    <xdr:to>
      <xdr:col>3</xdr:col>
      <xdr:colOff>530298</xdr:colOff>
      <xdr:row>3</xdr:row>
      <xdr:rowOff>119556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" t="8839" r="4671" b="4041"/>
        <a:stretch>
          <a:fillRect/>
        </a:stretch>
      </xdr:blipFill>
      <xdr:spPr bwMode="auto">
        <a:xfrm>
          <a:off x="212912" y="280148"/>
          <a:ext cx="1796562" cy="758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1277471</xdr:rowOff>
    </xdr:from>
    <xdr:to>
      <xdr:col>22</xdr:col>
      <xdr:colOff>369793</xdr:colOff>
      <xdr:row>34</xdr:row>
      <xdr:rowOff>2229971</xdr:rowOff>
    </xdr:to>
    <xdr:grpSp>
      <xdr:nvGrpSpPr>
        <xdr:cNvPr id="3" name="Group 17">
          <a:extLst>
            <a:ext uri="{FF2B5EF4-FFF2-40B4-BE49-F238E27FC236}">
              <a16:creationId xmlns:a16="http://schemas.microsoft.com/office/drawing/2014/main" xmlns="" id="{6777A6F3-2B16-46E8-ADDA-416B12B38855}"/>
            </a:ext>
          </a:extLst>
        </xdr:cNvPr>
        <xdr:cNvGrpSpPr>
          <a:grpSpLocks/>
        </xdr:cNvGrpSpPr>
      </xdr:nvGrpSpPr>
      <xdr:grpSpPr bwMode="auto">
        <a:xfrm>
          <a:off x="0" y="9525000"/>
          <a:ext cx="14511617" cy="952500"/>
          <a:chOff x="-26" y="855"/>
          <a:chExt cx="993" cy="25"/>
        </a:xfrm>
      </xdr:grpSpPr>
      <xdr:sp macro="" textlink="">
        <xdr:nvSpPr>
          <xdr:cNvPr id="4" name="Text Box 18">
            <a:extLst>
              <a:ext uri="{FF2B5EF4-FFF2-40B4-BE49-F238E27FC236}">
                <a16:creationId xmlns:a16="http://schemas.microsoft.com/office/drawing/2014/main" xmlns="" id="{0D259005-52D1-4DBF-9380-B7D4B1B22F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6" y="855"/>
            <a:ext cx="19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1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LIC. RACIEL</a:t>
            </a:r>
            <a:r>
              <a:rPr lang="es-ES" sz="1000" b="0" i="0" u="sng" baseline="0">
                <a:effectLst/>
                <a:latin typeface="Arial" pitchFamily="34" charset="0"/>
                <a:ea typeface="+mn-ea"/>
                <a:cs typeface="Arial" pitchFamily="34" charset="0"/>
              </a:rPr>
              <a:t> PEREZ CRUZ</a:t>
            </a:r>
            <a:endParaRPr lang="es-ES" sz="1000" b="0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PRESIDENTE MUNICIPAL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(15)</a:t>
            </a:r>
            <a:endParaRPr lang="es-MX">
              <a:effectLst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s-ES" sz="11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5" name="Text Box 19">
            <a:extLst>
              <a:ext uri="{FF2B5EF4-FFF2-40B4-BE49-F238E27FC236}">
                <a16:creationId xmlns:a16="http://schemas.microsoft.com/office/drawing/2014/main" xmlns="" id="{8121A5CF-A8B4-48A4-B5E3-0AA2E58502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3" y="855"/>
            <a:ext cx="28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 LIC. MIGUEL ANGEL BRAVO SUBERVILLE</a:t>
            </a:r>
            <a:endParaRPr lang="es-MX" sz="10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 DEL H. AYUNTAMIENTO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(15)</a:t>
            </a:r>
            <a:endParaRPr lang="es-MX">
              <a:effectLst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6" name="Text Box 20">
            <a:extLst>
              <a:ext uri="{FF2B5EF4-FFF2-40B4-BE49-F238E27FC236}">
                <a16:creationId xmlns:a16="http://schemas.microsoft.com/office/drawing/2014/main" xmlns="" id="{B5A41F2E-2C0D-4897-A1B2-DA918043DA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5" y="855"/>
            <a:ext cx="287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u="sng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MTRO. EDUARDO GUERRERO VILLEGAS. 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SEGUNDO SINDICO MUNICIPAL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(15)</a:t>
            </a:r>
            <a:endParaRPr lang="es-MX" sz="1200">
              <a:effectLst/>
            </a:endParaRP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7" name="Text Box 21">
            <a:extLst>
              <a:ext uri="{FF2B5EF4-FFF2-40B4-BE49-F238E27FC236}">
                <a16:creationId xmlns:a16="http://schemas.microsoft.com/office/drawing/2014/main" xmlns="" id="{D698895B-C722-40C0-ABCF-D65B8A058F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4" y="855"/>
            <a:ext cx="24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MTRO.</a:t>
            </a:r>
            <a:r>
              <a:rPr lang="es-ES" sz="1000" b="0" i="0" u="sng" baseline="0">
                <a:effectLst/>
                <a:latin typeface="Arial" pitchFamily="34" charset="0"/>
                <a:ea typeface="+mn-ea"/>
                <a:cs typeface="Arial" pitchFamily="34" charset="0"/>
              </a:rPr>
              <a:t> RICARDO SANTOS ARREOLA 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TESORERO </a:t>
            </a:r>
            <a:r>
              <a:rPr lang="es-ES" sz="1000" b="0" i="0">
                <a:effectLst/>
                <a:latin typeface="Arial" pitchFamily="34" charset="0"/>
                <a:ea typeface="+mn-ea"/>
                <a:cs typeface="Arial" pitchFamily="34" charset="0"/>
              </a:rPr>
              <a:t>MUNICIPAL</a:t>
            </a: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(15)</a:t>
            </a:r>
          </a:p>
        </xdr:txBody>
      </xdr:sp>
    </xdr:grpSp>
    <xdr:clientData/>
  </xdr:twoCellAnchor>
  <xdr:twoCellAnchor editAs="oneCell">
    <xdr:from>
      <xdr:col>1</xdr:col>
      <xdr:colOff>56030</xdr:colOff>
      <xdr:row>1</xdr:row>
      <xdr:rowOff>56030</xdr:rowOff>
    </xdr:from>
    <xdr:to>
      <xdr:col>3</xdr:col>
      <xdr:colOff>530298</xdr:colOff>
      <xdr:row>3</xdr:row>
      <xdr:rowOff>119556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" t="8839" r="4671" b="4041"/>
        <a:stretch>
          <a:fillRect/>
        </a:stretch>
      </xdr:blipFill>
      <xdr:spPr bwMode="auto">
        <a:xfrm>
          <a:off x="179295" y="280148"/>
          <a:ext cx="1796562" cy="758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134985</xdr:rowOff>
    </xdr:from>
    <xdr:to>
      <xdr:col>14</xdr:col>
      <xdr:colOff>989178</xdr:colOff>
      <xdr:row>40</xdr:row>
      <xdr:rowOff>48483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52917" y="8675735"/>
          <a:ext cx="15192011" cy="865998"/>
          <a:chOff x="1" y="2305"/>
          <a:chExt cx="1225" cy="55"/>
        </a:xfrm>
      </xdr:grpSpPr>
      <xdr:sp macro="" textlink="">
        <xdr:nvSpPr>
          <xdr:cNvPr id="3" name="Text Box 19"/>
          <xdr:cNvSpPr txBox="1">
            <a:spLocks noChangeArrowheads="1"/>
          </xdr:cNvSpPr>
        </xdr:nvSpPr>
        <xdr:spPr bwMode="auto">
          <a:xfrm>
            <a:off x="1" y="2305"/>
            <a:ext cx="255" cy="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MX" sz="105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</a:t>
            </a:r>
          </a:p>
          <a:p>
            <a:pPr algn="ctr" rtl="1"/>
            <a:r>
              <a:rPr lang="es-MX" sz="105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es-MX" sz="1050" b="0" i="0">
                <a:latin typeface="Arial" pitchFamily="34" charset="0"/>
                <a:ea typeface="+mn-ea"/>
                <a:cs typeface="Arial" pitchFamily="34" charset="0"/>
              </a:rPr>
              <a:t>LIC.</a:t>
            </a:r>
            <a:r>
              <a:rPr lang="es-MX" sz="1050" b="0" i="0" baseline="0">
                <a:latin typeface="Arial" pitchFamily="34" charset="0"/>
                <a:ea typeface="+mn-ea"/>
                <a:cs typeface="Arial" pitchFamily="34" charset="0"/>
              </a:rPr>
              <a:t> RACIEL PEREZ CRUZ</a:t>
            </a:r>
            <a:endParaRPr lang="es-ES" sz="1050">
              <a:latin typeface="Arial" pitchFamily="34" charset="0"/>
              <a:cs typeface="Arial" pitchFamily="34" charset="0"/>
            </a:endParaRPr>
          </a:p>
          <a:p>
            <a:pPr algn="ctr" rtl="1"/>
            <a:r>
              <a:rPr lang="es-MX" sz="1050" b="0" i="0" baseline="0">
                <a:latin typeface="Arial" pitchFamily="34" charset="0"/>
                <a:ea typeface="+mn-ea"/>
                <a:cs typeface="Arial" pitchFamily="34" charset="0"/>
              </a:rPr>
              <a:t>PRESIDENTE MUNICIPAL</a:t>
            </a:r>
            <a:endParaRPr lang="es-ES" sz="105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Text Box 20"/>
          <xdr:cNvSpPr txBox="1">
            <a:spLocks noChangeArrowheads="1"/>
          </xdr:cNvSpPr>
        </xdr:nvSpPr>
        <xdr:spPr bwMode="auto">
          <a:xfrm>
            <a:off x="606" y="2306"/>
            <a:ext cx="312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MX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 </a:t>
            </a:r>
          </a:p>
          <a:p>
            <a:pPr algn="ctr" rtl="1">
              <a:defRPr sz="1000"/>
            </a:pPr>
            <a:r>
              <a:rPr lang="es-MX" sz="1000" b="0" i="0" strike="noStrike">
                <a:solidFill>
                  <a:srgbClr val="000000"/>
                </a:solidFill>
                <a:latin typeface="Arial"/>
                <a:cs typeface="Arial"/>
              </a:rPr>
              <a:t>LIC. MIGUEL ANGEL BRAVO SUBERVILLE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0" i="0" strike="noStrike">
                <a:solidFill>
                  <a:srgbClr val="000000"/>
                </a:solidFill>
                <a:latin typeface="Arial"/>
                <a:cs typeface="Arial"/>
              </a:rPr>
              <a:t>SECRETARIO DEL H. AYUNTAMIENTO</a:t>
            </a:r>
          </a:p>
        </xdr:txBody>
      </xdr:sp>
      <xdr:sp macro="" textlink="">
        <xdr:nvSpPr>
          <xdr:cNvPr id="5" name="Text Box 22"/>
          <xdr:cNvSpPr txBox="1">
            <a:spLocks noChangeArrowheads="1"/>
          </xdr:cNvSpPr>
        </xdr:nvSpPr>
        <xdr:spPr bwMode="auto">
          <a:xfrm>
            <a:off x="965" y="2307"/>
            <a:ext cx="261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MX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</a:t>
            </a:r>
          </a:p>
          <a:p>
            <a:pPr algn="ctr" rtl="1">
              <a:defRPr sz="1000"/>
            </a:pPr>
            <a:r>
              <a:rPr lang="es-MX" sz="1000" b="0" i="0" strike="noStrike">
                <a:solidFill>
                  <a:srgbClr val="000000"/>
                </a:solidFill>
                <a:latin typeface="Arial"/>
                <a:cs typeface="Arial"/>
              </a:rPr>
              <a:t>MTRO. RICARDO SANTOS ARREOLA</a:t>
            </a:r>
          </a:p>
          <a:p>
            <a:pPr algn="ctr" rtl="1">
              <a:lnSpc>
                <a:spcPts val="1200"/>
              </a:lnSpc>
              <a:defRPr sz="1000"/>
            </a:pPr>
            <a:r>
              <a:rPr lang="es-MX" sz="105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  <xdr:twoCellAnchor>
    <xdr:from>
      <xdr:col>3</xdr:col>
      <xdr:colOff>134938</xdr:colOff>
      <xdr:row>35</xdr:row>
      <xdr:rowOff>134963</xdr:rowOff>
    </xdr:from>
    <xdr:to>
      <xdr:col>6</xdr:col>
      <xdr:colOff>968375</xdr:colOff>
      <xdr:row>40</xdr:row>
      <xdr:rowOff>7962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3449638" y="8697938"/>
          <a:ext cx="3805237" cy="825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MX" sz="105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</a:t>
          </a:r>
        </a:p>
        <a:p>
          <a:pPr algn="ctr" rtl="1">
            <a:defRPr sz="1000"/>
          </a:pPr>
          <a:r>
            <a:rPr lang="es-MX" sz="1050" b="0" i="0"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1050" b="0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1050" b="0" i="0">
              <a:latin typeface="Arial" pitchFamily="34" charset="0"/>
              <a:ea typeface="+mn-ea"/>
              <a:cs typeface="Arial" pitchFamily="34" charset="0"/>
            </a:rPr>
            <a:t>EDUARDO GUERRERO VILLEGAS</a:t>
          </a:r>
        </a:p>
        <a:p>
          <a:pPr algn="ctr" rtl="1"/>
          <a:r>
            <a:rPr lang="es-MX" sz="1050" b="0" i="0">
              <a:latin typeface="Arial" pitchFamily="34" charset="0"/>
              <a:ea typeface="+mn-ea"/>
              <a:cs typeface="Arial" pitchFamily="34" charset="0"/>
            </a:rPr>
            <a:t>SEGUNDO SÍNDICO MUNICIPAL</a:t>
          </a:r>
        </a:p>
      </xdr:txBody>
    </xdr:sp>
    <xdr:clientData/>
  </xdr:twoCellAnchor>
  <xdr:twoCellAnchor editAs="oneCell">
    <xdr:from>
      <xdr:col>1</xdr:col>
      <xdr:colOff>39690</xdr:colOff>
      <xdr:row>1</xdr:row>
      <xdr:rowOff>39690</xdr:rowOff>
    </xdr:from>
    <xdr:to>
      <xdr:col>2</xdr:col>
      <xdr:colOff>386577</xdr:colOff>
      <xdr:row>2</xdr:row>
      <xdr:rowOff>36743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" t="8839" r="4670" b="4040"/>
        <a:stretch/>
      </xdr:blipFill>
      <xdr:spPr bwMode="auto">
        <a:xfrm>
          <a:off x="96840" y="96840"/>
          <a:ext cx="1566087" cy="549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3</xdr:row>
      <xdr:rowOff>142875</xdr:rowOff>
    </xdr:from>
    <xdr:to>
      <xdr:col>3</xdr:col>
      <xdr:colOff>44225</xdr:colOff>
      <xdr:row>7</xdr:row>
      <xdr:rowOff>126976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3" t="12106" b="11989"/>
        <a:stretch/>
      </xdr:blipFill>
      <xdr:spPr bwMode="auto">
        <a:xfrm>
          <a:off x="892969" y="723900"/>
          <a:ext cx="2094481" cy="755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119058</xdr:colOff>
      <xdr:row>54</xdr:row>
      <xdr:rowOff>154778</xdr:rowOff>
    </xdr:from>
    <xdr:to>
      <xdr:col>22</xdr:col>
      <xdr:colOff>1000125</xdr:colOff>
      <xdr:row>58</xdr:row>
      <xdr:rowOff>178594</xdr:rowOff>
    </xdr:to>
    <xdr:grpSp>
      <xdr:nvGrpSpPr>
        <xdr:cNvPr id="3" name="Group 19"/>
        <xdr:cNvGrpSpPr>
          <a:grpSpLocks/>
        </xdr:cNvGrpSpPr>
      </xdr:nvGrpSpPr>
      <xdr:grpSpPr bwMode="auto">
        <a:xfrm>
          <a:off x="881058" y="10754742"/>
          <a:ext cx="21740817" cy="1125995"/>
          <a:chOff x="12" y="779"/>
          <a:chExt cx="1020" cy="38"/>
        </a:xfrm>
      </xdr:grpSpPr>
      <xdr:sp macro="" textlink="">
        <xdr:nvSpPr>
          <xdr:cNvPr id="4" name="Text Box 7"/>
          <xdr:cNvSpPr txBox="1">
            <a:spLocks noChangeArrowheads="1"/>
          </xdr:cNvSpPr>
        </xdr:nvSpPr>
        <xdr:spPr bwMode="auto">
          <a:xfrm>
            <a:off x="12" y="779"/>
            <a:ext cx="275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200" b="1" i="0" strike="noStrike">
                <a:solidFill>
                  <a:sysClr val="windowText" lastClr="000000"/>
                </a:solidFill>
                <a:latin typeface="Arial"/>
                <a:cs typeface="Arial"/>
              </a:rPr>
              <a:t>__________________________________</a:t>
            </a:r>
          </a:p>
          <a:p>
            <a:pPr algn="ctr" rtl="1">
              <a:defRPr sz="1000"/>
            </a:pPr>
            <a:r>
              <a:rPr lang="es-ES" sz="1200" b="1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MTRO. RACIEL PÉREZ CRUZ</a:t>
            </a:r>
          </a:p>
          <a:p>
            <a:pPr algn="ctr" rtl="1">
              <a:defRPr sz="1000"/>
            </a:pPr>
            <a:r>
              <a:rPr lang="es-ES" sz="1200" b="1" i="0" strike="noStrik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PRESIDENTE MUNICIPAL</a:t>
            </a:r>
            <a:endParaRPr lang="es-ES" sz="1200" b="1" i="0" strike="noStrike">
              <a:solidFill>
                <a:sysClr val="windowText" lastClr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8"/>
          <xdr:cNvSpPr txBox="1">
            <a:spLocks noChangeArrowheads="1"/>
          </xdr:cNvSpPr>
        </xdr:nvSpPr>
        <xdr:spPr bwMode="auto">
          <a:xfrm>
            <a:off x="559" y="780"/>
            <a:ext cx="22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200" b="1" i="0" strike="noStrike">
                <a:solidFill>
                  <a:sysClr val="windowText" lastClr="000000"/>
                </a:solidFill>
                <a:latin typeface="Arial"/>
                <a:cs typeface="Arial"/>
              </a:rPr>
              <a:t>_______________________________________</a:t>
            </a:r>
          </a:p>
          <a:p>
            <a:pPr algn="ctr" rtl="1">
              <a:defRPr sz="1000"/>
            </a:pPr>
            <a:r>
              <a:rPr lang="es-ES" sz="1200" b="1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ES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LIC. MIGUEL ÁNGEL BRAVO SUBERVILLE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SECRETARIO</a:t>
            </a:r>
            <a:r>
              <a:rPr lang="es-ES" sz="1200" b="1" i="0" strike="noStrik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DEL AYUNTAMIENTO</a:t>
            </a:r>
            <a:endParaRPr lang="es-ES" sz="1200" b="1" i="0" strike="noStrike">
              <a:solidFill>
                <a:sysClr val="windowText" lastClr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9"/>
          <xdr:cNvSpPr txBox="1">
            <a:spLocks noChangeArrowheads="1"/>
          </xdr:cNvSpPr>
        </xdr:nvSpPr>
        <xdr:spPr bwMode="auto">
          <a:xfrm>
            <a:off x="313" y="780"/>
            <a:ext cx="226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200" b="1" i="0" strike="noStrike">
                <a:solidFill>
                  <a:sysClr val="windowText" lastClr="000000"/>
                </a:solidFill>
                <a:latin typeface="Arial"/>
                <a:cs typeface="Arial"/>
              </a:rPr>
              <a:t>_____________________________________</a:t>
            </a:r>
          </a:p>
          <a:p>
            <a:pPr algn="ctr" rtl="1">
              <a:defRPr sz="1000"/>
            </a:pPr>
            <a:r>
              <a:rPr lang="es-ES" sz="1200" b="1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ES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MTRO. EDUARDO GUERRERO VILLEGAS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SEGUNDO</a:t>
            </a:r>
            <a:r>
              <a:rPr lang="es-ES" sz="1200" b="1" i="0" strike="noStrik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SÍNDICO MUNICIPAL</a:t>
            </a:r>
            <a:endParaRPr lang="es-ES" sz="1200" b="1" i="0" strike="noStrike">
              <a:solidFill>
                <a:sysClr val="windowText" lastClr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10"/>
          <xdr:cNvSpPr txBox="1">
            <a:spLocks noChangeArrowheads="1"/>
          </xdr:cNvSpPr>
        </xdr:nvSpPr>
        <xdr:spPr bwMode="auto">
          <a:xfrm>
            <a:off x="809" y="781"/>
            <a:ext cx="22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200" b="1" i="0" strike="noStrike">
                <a:solidFill>
                  <a:sysClr val="windowText" lastClr="000000"/>
                </a:solidFill>
                <a:latin typeface="Arial"/>
                <a:cs typeface="Arial"/>
              </a:rPr>
              <a:t>___________________________________</a:t>
            </a:r>
          </a:p>
          <a:p>
            <a:pPr algn="ctr" rtl="1">
              <a:defRPr sz="1000"/>
            </a:pPr>
            <a:r>
              <a:rPr lang="es-ES" sz="1200" b="1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MTRO. RICARDO SANTOS ARREOLA</a:t>
            </a:r>
          </a:p>
          <a:p>
            <a:pPr algn="ctr" rtl="1">
              <a:defRPr sz="1000"/>
            </a:pPr>
            <a:r>
              <a:rPr lang="es-ES" sz="1200" b="1" i="0" strike="noStrik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TESORERO MUNICIPAL</a:t>
            </a:r>
            <a:endParaRPr lang="es-ES" sz="1200" b="1" i="0" strike="noStrike">
              <a:solidFill>
                <a:sysClr val="windowText" lastClr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47625</xdr:rowOff>
    </xdr:from>
    <xdr:to>
      <xdr:col>1</xdr:col>
      <xdr:colOff>600076</xdr:colOff>
      <xdr:row>2</xdr:row>
      <xdr:rowOff>42206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7" t="13465" r="69863" b="13880"/>
        <a:stretch/>
      </xdr:blipFill>
      <xdr:spPr>
        <a:xfrm>
          <a:off x="123826" y="104775"/>
          <a:ext cx="533400" cy="604181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22</xdr:row>
      <xdr:rowOff>161925</xdr:rowOff>
    </xdr:from>
    <xdr:to>
      <xdr:col>9</xdr:col>
      <xdr:colOff>3295650</xdr:colOff>
      <xdr:row>27</xdr:row>
      <xdr:rowOff>95286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152400" y="7629525"/>
          <a:ext cx="12915900" cy="781086"/>
          <a:chOff x="9" y="2298"/>
          <a:chExt cx="848" cy="65"/>
        </a:xfrm>
      </xdr:grpSpPr>
      <xdr:sp macro="" textlink="">
        <xdr:nvSpPr>
          <xdr:cNvPr id="4" name="Text Box 19"/>
          <xdr:cNvSpPr txBox="1">
            <a:spLocks noChangeArrowheads="1"/>
          </xdr:cNvSpPr>
        </xdr:nvSpPr>
        <xdr:spPr bwMode="auto">
          <a:xfrm>
            <a:off x="9" y="2298"/>
            <a:ext cx="193" cy="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ctr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MX" sz="900" b="0" i="0">
                <a:latin typeface="+mn-lt"/>
                <a:ea typeface="+mn-ea"/>
                <a:cs typeface="+mn-cs"/>
              </a:rPr>
              <a:t>_____________________________________________</a:t>
            </a:r>
            <a:br>
              <a:rPr lang="es-MX" sz="900" b="0" i="0">
                <a:latin typeface="+mn-lt"/>
                <a:ea typeface="+mn-ea"/>
                <a:cs typeface="+mn-cs"/>
              </a:rPr>
            </a:br>
            <a:r>
              <a:rPr lang="es-MX" sz="900" b="0" i="0">
                <a:latin typeface="Arial" pitchFamily="34" charset="0"/>
                <a:ea typeface="+mn-ea"/>
                <a:cs typeface="Arial" pitchFamily="34" charset="0"/>
              </a:rPr>
              <a:t>MTRO. </a:t>
            </a:r>
            <a:r>
              <a:rPr lang="es-ES" sz="900" baseline="0">
                <a:latin typeface="Arial" pitchFamily="34" charset="0"/>
                <a:ea typeface="+mn-ea"/>
                <a:cs typeface="Arial" pitchFamily="34" charset="0"/>
              </a:rPr>
              <a:t>RACIEL PÉREZ CRUZ</a:t>
            </a:r>
          </a:p>
          <a:p>
            <a:pPr algn="ctr" rtl="1"/>
            <a:r>
              <a:rPr lang="es-ES" sz="900" baseline="0">
                <a:latin typeface="Arial" pitchFamily="34" charset="0"/>
                <a:cs typeface="Arial" pitchFamily="34" charset="0"/>
              </a:rPr>
              <a:t>PRESIDENTE MUNICIPAL CONSTITUCIONAL</a:t>
            </a:r>
            <a:endParaRPr lang="es-ES" sz="9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 Box 20"/>
          <xdr:cNvSpPr txBox="1">
            <a:spLocks noChangeArrowheads="1"/>
          </xdr:cNvSpPr>
        </xdr:nvSpPr>
        <xdr:spPr bwMode="auto">
          <a:xfrm>
            <a:off x="417" y="2306"/>
            <a:ext cx="23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LIC. MIGUEL ÁNGEL BRAVO SUBERVILLE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Arial"/>
                <a:cs typeface="Arial"/>
              </a:rPr>
              <a:t> SECRETARIO DEL H. AYUNTAMIENTO</a:t>
            </a:r>
          </a:p>
        </xdr:txBody>
      </xdr:sp>
      <xdr:sp macro="" textlink="">
        <xdr:nvSpPr>
          <xdr:cNvPr id="6" name="Text Box 21"/>
          <xdr:cNvSpPr txBox="1">
            <a:spLocks noChangeArrowheads="1"/>
          </xdr:cNvSpPr>
        </xdr:nvSpPr>
        <xdr:spPr bwMode="auto">
          <a:xfrm>
            <a:off x="206" y="2306"/>
            <a:ext cx="209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MTRO. EDUARDO GUERRERO VILLEGAS</a:t>
            </a:r>
          </a:p>
          <a:p>
            <a:pPr marL="0" indent="0" algn="ctr" rtl="1"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2</a:t>
            </a:r>
            <a:r>
              <a:rPr lang="es-MX" sz="900" b="0" i="0" strike="noStrike" baseline="30000">
                <a:solidFill>
                  <a:srgbClr val="000000"/>
                </a:solidFill>
                <a:latin typeface="Arial"/>
                <a:ea typeface="+mn-ea"/>
                <a:cs typeface="Arial"/>
              </a:rPr>
              <a:t>o</a:t>
            </a:r>
            <a:r>
              <a:rPr lang="es-MX" sz="900" b="0" i="0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 SINDICO MUNICIPAL</a:t>
            </a:r>
            <a:endParaRPr lang="es-MX" sz="9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22"/>
          <xdr:cNvSpPr txBox="1">
            <a:spLocks noChangeArrowheads="1"/>
          </xdr:cNvSpPr>
        </xdr:nvSpPr>
        <xdr:spPr bwMode="auto">
          <a:xfrm>
            <a:off x="655" y="2305"/>
            <a:ext cx="202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</a:t>
            </a:r>
          </a:p>
          <a:p>
            <a:pPr algn="ctr" rtl="1"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Arial"/>
                <a:cs typeface="Arial"/>
              </a:rPr>
              <a:t>MTRO. RICARDO</a:t>
            </a:r>
            <a:r>
              <a:rPr lang="es-MX" sz="9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SANTOS ARREOLA</a:t>
            </a:r>
            <a:endParaRPr lang="es-MX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1200"/>
              </a:lnSpc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32</xdr:row>
      <xdr:rowOff>142763</xdr:rowOff>
    </xdr:from>
    <xdr:to>
      <xdr:col>12</xdr:col>
      <xdr:colOff>25400</xdr:colOff>
      <xdr:row>35</xdr:row>
      <xdr:rowOff>106282</xdr:rowOff>
    </xdr:to>
    <xdr:grpSp>
      <xdr:nvGrpSpPr>
        <xdr:cNvPr id="2" name="Group 19"/>
        <xdr:cNvGrpSpPr>
          <a:grpSpLocks/>
        </xdr:cNvGrpSpPr>
      </xdr:nvGrpSpPr>
      <xdr:grpSpPr bwMode="auto">
        <a:xfrm>
          <a:off x="44450" y="7181738"/>
          <a:ext cx="12715875" cy="535019"/>
          <a:chOff x="12" y="775"/>
          <a:chExt cx="1020" cy="38"/>
        </a:xfrm>
      </xdr:grpSpPr>
      <xdr:sp macro="" textlink="">
        <xdr:nvSpPr>
          <xdr:cNvPr id="3" name="Text Box 7"/>
          <xdr:cNvSpPr txBox="1">
            <a:spLocks noChangeArrowheads="1"/>
          </xdr:cNvSpPr>
        </xdr:nvSpPr>
        <xdr:spPr bwMode="auto">
          <a:xfrm>
            <a:off x="12" y="779"/>
            <a:ext cx="27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</a:t>
            </a:r>
            <a:r>
              <a:rPr lang="es-ES" sz="1000" b="0" i="0" u="sng">
                <a:effectLst/>
                <a:latin typeface="+mn-lt"/>
                <a:ea typeface="+mn-ea"/>
                <a:cs typeface="+mn-cs"/>
              </a:rPr>
              <a:t>LIC.</a:t>
            </a:r>
            <a:r>
              <a:rPr lang="es-ES" sz="1000" b="0" i="0" u="sng" baseline="0">
                <a:effectLst/>
                <a:latin typeface="+mn-lt"/>
                <a:ea typeface="+mn-ea"/>
                <a:cs typeface="+mn-cs"/>
              </a:rPr>
              <a:t> RACIEL PEREZ CRUZ</a:t>
            </a: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PRESIDENTE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MUNICIPAL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(11)</a:t>
            </a:r>
          </a:p>
        </xdr:txBody>
      </xdr:sp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559" y="776"/>
            <a:ext cx="22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</a:t>
            </a:r>
            <a:r>
              <a:rPr lang="es-ES" sz="1000" b="0" i="0" u="sng">
                <a:effectLst/>
                <a:latin typeface="+mn-lt"/>
                <a:ea typeface="+mn-ea"/>
                <a:cs typeface="+mn-cs"/>
              </a:rPr>
              <a:t>LIC. MIGUEL ANGEL BRAVO SUBERVILLE_</a:t>
            </a: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SECRETARIO DEL H. AYUNTAMIENTO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 </a:t>
            </a: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(11)</a:t>
            </a:r>
          </a:p>
        </xdr:txBody>
      </xdr:sp>
      <xdr:sp macro="" textlink="">
        <xdr:nvSpPr>
          <xdr:cNvPr id="5" name="Text Box 9"/>
          <xdr:cNvSpPr txBox="1">
            <a:spLocks noChangeArrowheads="1"/>
          </xdr:cNvSpPr>
        </xdr:nvSpPr>
        <xdr:spPr bwMode="auto">
          <a:xfrm>
            <a:off x="313" y="775"/>
            <a:ext cx="226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</a:t>
            </a:r>
            <a:r>
              <a:rPr lang="es-ES" sz="1000" b="0" i="0" u="sng">
                <a:effectLst/>
                <a:latin typeface="+mn-lt"/>
                <a:ea typeface="+mn-ea"/>
                <a:cs typeface="+mn-cs"/>
              </a:rPr>
              <a:t>MTRO. EDUARDO</a:t>
            </a:r>
            <a:r>
              <a:rPr lang="es-ES" sz="1000" b="0" i="0" u="sng" baseline="0">
                <a:effectLst/>
                <a:latin typeface="+mn-lt"/>
                <a:ea typeface="+mn-ea"/>
                <a:cs typeface="+mn-cs"/>
              </a:rPr>
              <a:t> GUERRERO VILLEGAS</a:t>
            </a: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SEGUNDO SINDICO MUNICIPAL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 </a:t>
            </a: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(11)</a:t>
            </a:r>
          </a:p>
        </xdr:txBody>
      </xdr:sp>
      <xdr:sp macro="" textlink="">
        <xdr:nvSpPr>
          <xdr:cNvPr id="6" name="Text Box 10"/>
          <xdr:cNvSpPr txBox="1">
            <a:spLocks noChangeArrowheads="1"/>
          </xdr:cNvSpPr>
        </xdr:nvSpPr>
        <xdr:spPr bwMode="auto">
          <a:xfrm>
            <a:off x="809" y="777"/>
            <a:ext cx="22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</a:t>
            </a:r>
            <a:r>
              <a:rPr lang="es-ES" sz="1000" b="0" i="0" u="sng">
                <a:effectLst/>
                <a:latin typeface="+mn-lt"/>
                <a:ea typeface="+mn-ea"/>
                <a:cs typeface="+mn-cs"/>
              </a:rPr>
              <a:t>MTRO.</a:t>
            </a:r>
            <a:r>
              <a:rPr lang="es-ES" sz="1000" b="0" i="0" u="sng" baseline="0">
                <a:effectLst/>
                <a:latin typeface="+mn-lt"/>
                <a:ea typeface="+mn-ea"/>
                <a:cs typeface="+mn-cs"/>
              </a:rPr>
              <a:t> RICARDO SANTOS ARREOLA</a:t>
            </a: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TESORERO MUNICIPAL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 </a:t>
            </a: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(11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xdr:txBody>
      </xdr:sp>
    </xdr:grpSp>
    <xdr:clientData/>
  </xdr:twoCellAnchor>
  <xdr:twoCellAnchor editAs="oneCell">
    <xdr:from>
      <xdr:col>1</xdr:col>
      <xdr:colOff>47625</xdr:colOff>
      <xdr:row>1</xdr:row>
      <xdr:rowOff>47625</xdr:rowOff>
    </xdr:from>
    <xdr:to>
      <xdr:col>3</xdr:col>
      <xdr:colOff>483417</xdr:colOff>
      <xdr:row>2</xdr:row>
      <xdr:rowOff>44501</xdr:rowOff>
    </xdr:to>
    <xdr:pic>
      <xdr:nvPicPr>
        <xdr:cNvPr id="8" name="Imagen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" t="8839" r="4670" b="4040"/>
        <a:stretch/>
      </xdr:blipFill>
      <xdr:spPr bwMode="auto">
        <a:xfrm>
          <a:off x="95250" y="104775"/>
          <a:ext cx="1559742" cy="549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1181100</xdr:colOff>
      <xdr:row>8</xdr:row>
      <xdr:rowOff>104775</xdr:rowOff>
    </xdr:from>
    <xdr:to>
      <xdr:col>9</xdr:col>
      <xdr:colOff>304800</xdr:colOff>
      <xdr:row>12</xdr:row>
      <xdr:rowOff>209550</xdr:rowOff>
    </xdr:to>
    <xdr:sp macro="" textlink="">
      <xdr:nvSpPr>
        <xdr:cNvPr id="9" name="Rectángulo 8"/>
        <xdr:cNvSpPr/>
      </xdr:nvSpPr>
      <xdr:spPr>
        <a:xfrm>
          <a:off x="4057650" y="2419350"/>
          <a:ext cx="5143500" cy="1019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7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 APLICA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61</xdr:row>
      <xdr:rowOff>154781</xdr:rowOff>
    </xdr:from>
    <xdr:to>
      <xdr:col>9</xdr:col>
      <xdr:colOff>1428751</xdr:colOff>
      <xdr:row>65</xdr:row>
      <xdr:rowOff>172287</xdr:rowOff>
    </xdr:to>
    <xdr:grpSp>
      <xdr:nvGrpSpPr>
        <xdr:cNvPr id="2" name="Group 15">
          <a:extLst>
            <a:ext uri="{FF2B5EF4-FFF2-40B4-BE49-F238E27FC236}">
              <a16:creationId xmlns="" xmlns:a16="http://schemas.microsoft.com/office/drawing/2014/main" id="{159459C3-5BBF-4FFC-95FB-CFC22E529EA2}"/>
            </a:ext>
          </a:extLst>
        </xdr:cNvPr>
        <xdr:cNvGrpSpPr>
          <a:grpSpLocks/>
        </xdr:cNvGrpSpPr>
      </xdr:nvGrpSpPr>
      <xdr:grpSpPr bwMode="auto">
        <a:xfrm>
          <a:off x="57151" y="27682031"/>
          <a:ext cx="13925550" cy="779506"/>
          <a:chOff x="17" y="843"/>
          <a:chExt cx="1169" cy="41"/>
        </a:xfrm>
      </xdr:grpSpPr>
      <xdr:sp macro="" textlink="">
        <xdr:nvSpPr>
          <xdr:cNvPr id="3" name="Text Box 16">
            <a:extLst>
              <a:ext uri="{FF2B5EF4-FFF2-40B4-BE49-F238E27FC236}">
                <a16:creationId xmlns="" xmlns:a16="http://schemas.microsoft.com/office/drawing/2014/main" id="{4568950F-AD7F-417D-8260-28F232FBAF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" y="843"/>
            <a:ext cx="20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Mtro. Raciel Pérez Cruz 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Constitucional </a:t>
            </a:r>
          </a:p>
        </xdr:txBody>
      </xdr:sp>
      <xdr:sp macro="" textlink="">
        <xdr:nvSpPr>
          <xdr:cNvPr id="4" name="Text Box 17">
            <a:extLst>
              <a:ext uri="{FF2B5EF4-FFF2-40B4-BE49-F238E27FC236}">
                <a16:creationId xmlns="" xmlns:a16="http://schemas.microsoft.com/office/drawing/2014/main" id="{D74D58B9-4215-4F30-96B3-AF58931EB7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846"/>
            <a:ext cx="200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Mtro. Ricardo Santos Arreola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Mnicipal</a:t>
            </a:r>
          </a:p>
        </xdr:txBody>
      </xdr:sp>
      <xdr:sp macro="" textlink="">
        <xdr:nvSpPr>
          <xdr:cNvPr id="5" name="Text Box 18">
            <a:extLst>
              <a:ext uri="{FF2B5EF4-FFF2-40B4-BE49-F238E27FC236}">
                <a16:creationId xmlns="" xmlns:a16="http://schemas.microsoft.com/office/drawing/2014/main" id="{25365A0E-9FDF-42F2-9462-C9E960FB6D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" y="845"/>
            <a:ext cx="201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</a:t>
            </a:r>
          </a:p>
          <a:p>
            <a:pPr algn="ctr" rtl="1">
              <a:defRPr sz="1000"/>
            </a:pPr>
            <a:r>
              <a:rPr lang="es-MX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Eduardo Guerrero</a:t>
            </a:r>
            <a:r>
              <a:rPr lang="es-MX" sz="80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Villegas </a:t>
            </a:r>
          </a:p>
          <a:p>
            <a:pPr algn="ctr" rtl="1">
              <a:defRPr sz="1000"/>
            </a:pPr>
            <a:r>
              <a:rPr lang="es-MX" sz="80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Segundo Sindico </a:t>
            </a:r>
            <a:endParaRPr lang="es-ES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 Box 19">
            <a:extLst>
              <a:ext uri="{FF2B5EF4-FFF2-40B4-BE49-F238E27FC236}">
                <a16:creationId xmlns="" xmlns:a16="http://schemas.microsoft.com/office/drawing/2014/main" id="{7C8F6316-71D7-44CF-8673-5999654163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4" y="846"/>
            <a:ext cx="197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Ing. Alberto Valdes Rodríguez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Director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Infraestructura Urbana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20">
            <a:extLst>
              <a:ext uri="{FF2B5EF4-FFF2-40B4-BE49-F238E27FC236}">
                <a16:creationId xmlns="" xmlns:a16="http://schemas.microsoft.com/office/drawing/2014/main" id="{A5E4CB18-1BCB-4129-9034-0981D6CB9B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9" y="847"/>
            <a:ext cx="19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Lic. Miguel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Angel Bravo Suberville </a:t>
            </a:r>
          </a:p>
          <a:p>
            <a:pPr algn="ctr" rtl="1">
              <a:defRPr sz="1000"/>
            </a:pP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Secretario del Ayuntamiento 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1</xdr:col>
      <xdr:colOff>47625</xdr:colOff>
      <xdr:row>1</xdr:row>
      <xdr:rowOff>47625</xdr:rowOff>
    </xdr:from>
    <xdr:to>
      <xdr:col>2</xdr:col>
      <xdr:colOff>465933</xdr:colOff>
      <xdr:row>2</xdr:row>
      <xdr:rowOff>69799</xdr:rowOff>
    </xdr:to>
    <xdr:pic>
      <xdr:nvPicPr>
        <xdr:cNvPr id="8" name="Imagen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" t="8839" r="4670" b="4040"/>
        <a:stretch/>
      </xdr:blipFill>
      <xdr:spPr bwMode="auto">
        <a:xfrm>
          <a:off x="133350" y="123825"/>
          <a:ext cx="1999458" cy="765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326</xdr:row>
      <xdr:rowOff>0</xdr:rowOff>
    </xdr:from>
    <xdr:to>
      <xdr:col>14</xdr:col>
      <xdr:colOff>63500</xdr:colOff>
      <xdr:row>328</xdr:row>
      <xdr:rowOff>86562</xdr:rowOff>
    </xdr:to>
    <xdr:grpSp>
      <xdr:nvGrpSpPr>
        <xdr:cNvPr id="2" name="Group 15">
          <a:extLst>
            <a:ext uri="{FF2B5EF4-FFF2-40B4-BE49-F238E27FC236}">
              <a16:creationId xmlns:a16="http://schemas.microsoft.com/office/drawing/2014/main" xmlns="" id="{159459C3-5BBF-4FFC-95FB-CFC22E529EA2}"/>
            </a:ext>
          </a:extLst>
        </xdr:cNvPr>
        <xdr:cNvGrpSpPr>
          <a:grpSpLocks/>
        </xdr:cNvGrpSpPr>
      </xdr:nvGrpSpPr>
      <xdr:grpSpPr bwMode="auto">
        <a:xfrm>
          <a:off x="84667" y="162411833"/>
          <a:ext cx="14541500" cy="467562"/>
          <a:chOff x="17" y="843"/>
          <a:chExt cx="1169" cy="41"/>
        </a:xfrm>
      </xdr:grpSpPr>
      <xdr:sp macro="" textlink="">
        <xdr:nvSpPr>
          <xdr:cNvPr id="3" name="Text Box 16">
            <a:extLst>
              <a:ext uri="{FF2B5EF4-FFF2-40B4-BE49-F238E27FC236}">
                <a16:creationId xmlns:a16="http://schemas.microsoft.com/office/drawing/2014/main" xmlns="" id="{4568950F-AD7F-417D-8260-28F232FBAF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" y="843"/>
            <a:ext cx="20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Mtro. Raciel Pérez Cruz 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Constitucional </a:t>
            </a:r>
          </a:p>
        </xdr:txBody>
      </xdr:sp>
      <xdr:sp macro="" textlink="">
        <xdr:nvSpPr>
          <xdr:cNvPr id="4" name="Text Box 17">
            <a:extLst>
              <a:ext uri="{FF2B5EF4-FFF2-40B4-BE49-F238E27FC236}">
                <a16:creationId xmlns:a16="http://schemas.microsoft.com/office/drawing/2014/main" xmlns="" id="{D74D58B9-4215-4F30-96B3-AF58931EB7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846"/>
            <a:ext cx="200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Mtro. Ricardo Santos Arreola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Mnicipal</a:t>
            </a:r>
          </a:p>
        </xdr:txBody>
      </xdr:sp>
      <xdr:sp macro="" textlink="">
        <xdr:nvSpPr>
          <xdr:cNvPr id="5" name="Text Box 18">
            <a:extLst>
              <a:ext uri="{FF2B5EF4-FFF2-40B4-BE49-F238E27FC236}">
                <a16:creationId xmlns:a16="http://schemas.microsoft.com/office/drawing/2014/main" xmlns="" id="{25365A0E-9FDF-42F2-9462-C9E960FB6D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" y="845"/>
            <a:ext cx="201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</a:t>
            </a:r>
          </a:p>
          <a:p>
            <a:pPr algn="ctr" rtl="1">
              <a:defRPr sz="1000"/>
            </a:pPr>
            <a:r>
              <a:rPr lang="es-MX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Eduardo Guerrero</a:t>
            </a:r>
            <a:r>
              <a:rPr lang="es-MX" sz="80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Villegas </a:t>
            </a:r>
          </a:p>
          <a:p>
            <a:pPr algn="ctr" rtl="1">
              <a:defRPr sz="1000"/>
            </a:pPr>
            <a:r>
              <a:rPr lang="es-MX" sz="80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Segundo Sindico </a:t>
            </a:r>
            <a:endParaRPr lang="es-ES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 Box 19">
            <a:extLst>
              <a:ext uri="{FF2B5EF4-FFF2-40B4-BE49-F238E27FC236}">
                <a16:creationId xmlns:a16="http://schemas.microsoft.com/office/drawing/2014/main" xmlns="" id="{7C8F6316-71D7-44CF-8673-5999654163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4" y="846"/>
            <a:ext cx="197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Ing. Alberto Valdes Rodríguez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Director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Infraestructura Urbana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20">
            <a:extLst>
              <a:ext uri="{FF2B5EF4-FFF2-40B4-BE49-F238E27FC236}">
                <a16:creationId xmlns:a16="http://schemas.microsoft.com/office/drawing/2014/main" xmlns="" id="{A5E4CB18-1BCB-4129-9034-0981D6CB9B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9" y="847"/>
            <a:ext cx="19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Lic. Miguel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Angel Bravo Suberville </a:t>
            </a:r>
          </a:p>
          <a:p>
            <a:pPr algn="ctr" rtl="1">
              <a:defRPr sz="1000"/>
            </a:pP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Secretario del Ayuntamiento 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1</xdr:col>
      <xdr:colOff>52915</xdr:colOff>
      <xdr:row>1</xdr:row>
      <xdr:rowOff>52915</xdr:rowOff>
    </xdr:from>
    <xdr:to>
      <xdr:col>2</xdr:col>
      <xdr:colOff>909373</xdr:colOff>
      <xdr:row>2</xdr:row>
      <xdr:rowOff>45455</xdr:rowOff>
    </xdr:to>
    <xdr:pic>
      <xdr:nvPicPr>
        <xdr:cNvPr id="8" name="Imagen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" t="8839" r="4670" b="4040"/>
        <a:stretch/>
      </xdr:blipFill>
      <xdr:spPr bwMode="auto">
        <a:xfrm>
          <a:off x="138640" y="129115"/>
          <a:ext cx="1999458" cy="76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0</xdr:rowOff>
    </xdr:from>
    <xdr:to>
      <xdr:col>8</xdr:col>
      <xdr:colOff>444500</xdr:colOff>
      <xdr:row>68</xdr:row>
      <xdr:rowOff>17506</xdr:rowOff>
    </xdr:to>
    <xdr:grpSp>
      <xdr:nvGrpSpPr>
        <xdr:cNvPr id="2" name="Group 15">
          <a:extLst>
            <a:ext uri="{FF2B5EF4-FFF2-40B4-BE49-F238E27FC236}">
              <a16:creationId xmlns="" xmlns:a16="http://schemas.microsoft.com/office/drawing/2014/main" id="{159459C3-5BBF-4FFC-95FB-CFC22E529EA2}"/>
            </a:ext>
          </a:extLst>
        </xdr:cNvPr>
        <xdr:cNvGrpSpPr>
          <a:grpSpLocks/>
        </xdr:cNvGrpSpPr>
      </xdr:nvGrpSpPr>
      <xdr:grpSpPr bwMode="auto">
        <a:xfrm>
          <a:off x="63500" y="12901083"/>
          <a:ext cx="13906500" cy="779506"/>
          <a:chOff x="17" y="843"/>
          <a:chExt cx="1169" cy="41"/>
        </a:xfrm>
      </xdr:grpSpPr>
      <xdr:sp macro="" textlink="">
        <xdr:nvSpPr>
          <xdr:cNvPr id="3" name="Text Box 16">
            <a:extLst>
              <a:ext uri="{FF2B5EF4-FFF2-40B4-BE49-F238E27FC236}">
                <a16:creationId xmlns="" xmlns:a16="http://schemas.microsoft.com/office/drawing/2014/main" id="{4568950F-AD7F-417D-8260-28F232FBAF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" y="843"/>
            <a:ext cx="20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     Mtro. Raciel Pérez Cruz  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Constitucional </a:t>
            </a:r>
          </a:p>
        </xdr:txBody>
      </xdr:sp>
      <xdr:sp macro="" textlink="">
        <xdr:nvSpPr>
          <xdr:cNvPr id="4" name="Text Box 17">
            <a:extLst>
              <a:ext uri="{FF2B5EF4-FFF2-40B4-BE49-F238E27FC236}">
                <a16:creationId xmlns="" xmlns:a16="http://schemas.microsoft.com/office/drawing/2014/main" id="{D74D58B9-4215-4F30-96B3-AF58931EB7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846"/>
            <a:ext cx="200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Mtro. Ricardo Santos Arreola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Tesorero Mnicipal</a:t>
            </a:r>
          </a:p>
        </xdr:txBody>
      </xdr:sp>
      <xdr:sp macro="" textlink="">
        <xdr:nvSpPr>
          <xdr:cNvPr id="5" name="Text Box 18">
            <a:extLst>
              <a:ext uri="{FF2B5EF4-FFF2-40B4-BE49-F238E27FC236}">
                <a16:creationId xmlns="" xmlns:a16="http://schemas.microsoft.com/office/drawing/2014/main" id="{25365A0E-9FDF-42F2-9462-C9E960FB6D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" y="845"/>
            <a:ext cx="201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9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Eduardo Guerrero</a:t>
            </a:r>
            <a:r>
              <a:rPr lang="es-MX" sz="90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Villegas </a:t>
            </a:r>
          </a:p>
          <a:p>
            <a:pPr algn="ctr" rtl="1">
              <a:defRPr sz="1000"/>
            </a:pPr>
            <a:r>
              <a:rPr lang="es-MX" sz="90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Segundo Sindico </a:t>
            </a: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 Box 19">
            <a:extLst>
              <a:ext uri="{FF2B5EF4-FFF2-40B4-BE49-F238E27FC236}">
                <a16:creationId xmlns="" xmlns:a16="http://schemas.microsoft.com/office/drawing/2014/main" id="{7C8F6316-71D7-44CF-8673-5999654163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4" y="846"/>
            <a:ext cx="197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Ing. Alberto Valdes Rodríguez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 Director</a:t>
            </a:r>
            <a:r>
              <a:rPr lang="es-ES" sz="9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Infraestructura Urbana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20">
            <a:extLst>
              <a:ext uri="{FF2B5EF4-FFF2-40B4-BE49-F238E27FC236}">
                <a16:creationId xmlns="" xmlns:a16="http://schemas.microsoft.com/office/drawing/2014/main" id="{A5E4CB18-1BCB-4129-9034-0981D6CB9B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9" y="847"/>
            <a:ext cx="19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Lic. Miguel</a:t>
            </a:r>
            <a:r>
              <a:rPr lang="es-ES" sz="9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Angel Bravo Suberville </a:t>
            </a:r>
          </a:p>
          <a:p>
            <a:pPr algn="ctr" rtl="1">
              <a:defRPr sz="1000"/>
            </a:pPr>
            <a:r>
              <a:rPr lang="es-ES" sz="9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Secretario del Ayuntamiento 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1</xdr:col>
      <xdr:colOff>52915</xdr:colOff>
      <xdr:row>1</xdr:row>
      <xdr:rowOff>52915</xdr:rowOff>
    </xdr:from>
    <xdr:to>
      <xdr:col>2</xdr:col>
      <xdr:colOff>284956</xdr:colOff>
      <xdr:row>1</xdr:row>
      <xdr:rowOff>818039</xdr:rowOff>
    </xdr:to>
    <xdr:pic>
      <xdr:nvPicPr>
        <xdr:cNvPr id="8" name="Imagen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" t="8839" r="4670" b="4040"/>
        <a:stretch/>
      </xdr:blipFill>
      <xdr:spPr bwMode="auto">
        <a:xfrm>
          <a:off x="119590" y="100540"/>
          <a:ext cx="1999458" cy="765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95250</xdr:rowOff>
    </xdr:from>
    <xdr:to>
      <xdr:col>2</xdr:col>
      <xdr:colOff>495301</xdr:colOff>
      <xdr:row>3</xdr:row>
      <xdr:rowOff>15058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3" t="12106" b="11989"/>
        <a:stretch/>
      </xdr:blipFill>
      <xdr:spPr bwMode="auto">
        <a:xfrm>
          <a:off x="266700" y="171450"/>
          <a:ext cx="2095501" cy="7580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19050</xdr:colOff>
      <xdr:row>36</xdr:row>
      <xdr:rowOff>8581</xdr:rowOff>
    </xdr:from>
    <xdr:to>
      <xdr:col>22</xdr:col>
      <xdr:colOff>285750</xdr:colOff>
      <xdr:row>41</xdr:row>
      <xdr:rowOff>133350</xdr:rowOff>
    </xdr:to>
    <xdr:grpSp>
      <xdr:nvGrpSpPr>
        <xdr:cNvPr id="3" name="Group 19"/>
        <xdr:cNvGrpSpPr>
          <a:grpSpLocks/>
        </xdr:cNvGrpSpPr>
      </xdr:nvGrpSpPr>
      <xdr:grpSpPr bwMode="auto">
        <a:xfrm>
          <a:off x="167217" y="15015748"/>
          <a:ext cx="24544866" cy="971435"/>
          <a:chOff x="12" y="779"/>
          <a:chExt cx="1020" cy="38"/>
        </a:xfrm>
      </xdr:grpSpPr>
      <xdr:sp macro="" textlink="">
        <xdr:nvSpPr>
          <xdr:cNvPr id="4" name="Text Box 7"/>
          <xdr:cNvSpPr txBox="1">
            <a:spLocks noChangeArrowheads="1"/>
          </xdr:cNvSpPr>
        </xdr:nvSpPr>
        <xdr:spPr bwMode="auto">
          <a:xfrm>
            <a:off x="12" y="779"/>
            <a:ext cx="275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4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defRPr sz="1000"/>
            </a:pPr>
            <a:r>
              <a:rPr lang="es-ES" sz="1400" b="1" i="0" baseline="0">
                <a:effectLst/>
                <a:latin typeface="+mn-lt"/>
                <a:ea typeface="+mn-ea"/>
                <a:cs typeface="+mn-cs"/>
              </a:rPr>
              <a:t>MTRO. RACIEL PÉREZ CRUZ</a:t>
            </a:r>
          </a:p>
          <a:p>
            <a:pPr algn="ctr" rtl="1">
              <a:defRPr sz="1000"/>
            </a:pPr>
            <a:r>
              <a:rPr lang="es-ES" sz="1400" b="1" i="0" strike="noStrike" baseline="0">
                <a:solidFill>
                  <a:srgbClr val="000000"/>
                </a:solidFill>
                <a:effectLst/>
                <a:latin typeface="+mn-lt"/>
                <a:ea typeface="+mn-ea"/>
                <a:cs typeface="+mn-cs"/>
              </a:rPr>
              <a:t>PRESIDENTE MUNICIPAL</a:t>
            </a:r>
            <a:endParaRPr lang="es-ES" sz="14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8"/>
          <xdr:cNvSpPr txBox="1">
            <a:spLocks noChangeArrowheads="1"/>
          </xdr:cNvSpPr>
        </xdr:nvSpPr>
        <xdr:spPr bwMode="auto">
          <a:xfrm>
            <a:off x="559" y="780"/>
            <a:ext cx="22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4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</a:t>
            </a:r>
          </a:p>
          <a:p>
            <a:pPr algn="ctr" rtl="1">
              <a:defRPr sz="1000"/>
            </a:pPr>
            <a:r>
              <a:rPr lang="es-ES" sz="1400" b="1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ES" sz="1400" b="1">
                <a:effectLst/>
                <a:latin typeface="+mn-lt"/>
                <a:ea typeface="+mn-ea"/>
                <a:cs typeface="+mn-cs"/>
              </a:rPr>
              <a:t>LIC. MIGUEL ÁNGEL BRAVO SUBERVILLE</a:t>
            </a:r>
          </a:p>
          <a:p>
            <a:pPr algn="ctr" rtl="1">
              <a:defRPr sz="1000"/>
            </a:pPr>
            <a:r>
              <a:rPr lang="es-ES" sz="1400" b="1" i="0" strike="noStrike">
                <a:solidFill>
                  <a:srgbClr val="000000"/>
                </a:solidFill>
                <a:effectLst/>
                <a:latin typeface="+mn-lt"/>
                <a:ea typeface="+mn-ea"/>
                <a:cs typeface="+mn-cs"/>
              </a:rPr>
              <a:t>SECRETARIO</a:t>
            </a:r>
            <a:r>
              <a:rPr lang="es-ES" sz="1400" b="1" i="0" strike="noStrike" baseline="0">
                <a:solidFill>
                  <a:srgbClr val="000000"/>
                </a:solidFill>
                <a:effectLst/>
                <a:latin typeface="+mn-lt"/>
                <a:ea typeface="+mn-ea"/>
                <a:cs typeface="+mn-cs"/>
              </a:rPr>
              <a:t> DEL AYUNTAMIENTO</a:t>
            </a:r>
            <a:endParaRPr lang="es-ES" sz="14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9"/>
          <xdr:cNvSpPr txBox="1">
            <a:spLocks noChangeArrowheads="1"/>
          </xdr:cNvSpPr>
        </xdr:nvSpPr>
        <xdr:spPr bwMode="auto">
          <a:xfrm>
            <a:off x="313" y="780"/>
            <a:ext cx="226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4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</a:t>
            </a:r>
          </a:p>
          <a:p>
            <a:pPr algn="ctr" rtl="1">
              <a:defRPr sz="1000"/>
            </a:pPr>
            <a:r>
              <a:rPr lang="es-ES" sz="1400" b="1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ES" sz="1400" b="1">
                <a:effectLst/>
                <a:latin typeface="+mn-lt"/>
                <a:ea typeface="+mn-ea"/>
                <a:cs typeface="+mn-cs"/>
              </a:rPr>
              <a:t>MTRO. EDUARDO GUERRERO VILLEGAS</a:t>
            </a:r>
          </a:p>
          <a:p>
            <a:pPr algn="ctr" rtl="1">
              <a:defRPr sz="1000"/>
            </a:pPr>
            <a:r>
              <a:rPr lang="es-ES" sz="1400" b="1" i="0" strike="noStrike">
                <a:solidFill>
                  <a:srgbClr val="000000"/>
                </a:solidFill>
                <a:effectLst/>
                <a:latin typeface="+mn-lt"/>
                <a:ea typeface="+mn-ea"/>
                <a:cs typeface="+mn-cs"/>
              </a:rPr>
              <a:t>SEGUNDO</a:t>
            </a:r>
            <a:r>
              <a:rPr lang="es-ES" sz="1400" b="1" i="0" strike="noStrike" baseline="0">
                <a:solidFill>
                  <a:srgbClr val="000000"/>
                </a:solidFill>
                <a:effectLst/>
                <a:latin typeface="+mn-lt"/>
                <a:ea typeface="+mn-ea"/>
                <a:cs typeface="+mn-cs"/>
              </a:rPr>
              <a:t> SÍNDICO MUNICIPAL</a:t>
            </a:r>
            <a:endParaRPr lang="es-ES" sz="14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10"/>
          <xdr:cNvSpPr txBox="1">
            <a:spLocks noChangeArrowheads="1"/>
          </xdr:cNvSpPr>
        </xdr:nvSpPr>
        <xdr:spPr bwMode="auto">
          <a:xfrm>
            <a:off x="809" y="781"/>
            <a:ext cx="22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4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defRPr sz="1000"/>
            </a:pPr>
            <a:r>
              <a:rPr lang="es-ES" sz="1400" b="1" i="0" baseline="0">
                <a:effectLst/>
                <a:latin typeface="+mn-lt"/>
                <a:ea typeface="+mn-ea"/>
                <a:cs typeface="+mn-cs"/>
              </a:rPr>
              <a:t>MTRO. RICARDO SANTOS ARREOLA</a:t>
            </a:r>
          </a:p>
          <a:p>
            <a:pPr algn="ctr" rtl="1">
              <a:defRPr sz="1000"/>
            </a:pPr>
            <a:r>
              <a:rPr lang="es-ES" sz="1400" b="1" i="0" strike="noStrike" baseline="0">
                <a:solidFill>
                  <a:srgbClr val="000000"/>
                </a:solidFill>
                <a:effectLst/>
                <a:latin typeface="+mn-lt"/>
                <a:ea typeface="+mn-ea"/>
                <a:cs typeface="+mn-cs"/>
              </a:rPr>
              <a:t>TESORERO MUNICIPAL</a:t>
            </a:r>
            <a:endParaRPr lang="es-ES" sz="14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2</xdr:row>
      <xdr:rowOff>323850</xdr:rowOff>
    </xdr:from>
    <xdr:to>
      <xdr:col>3</xdr:col>
      <xdr:colOff>95250</xdr:colOff>
      <xdr:row>2</xdr:row>
      <xdr:rowOff>323850</xdr:rowOff>
    </xdr:to>
    <xdr:cxnSp macro="">
      <xdr:nvCxnSpPr>
        <xdr:cNvPr id="2" name="6 Conector recto"/>
        <xdr:cNvCxnSpPr/>
      </xdr:nvCxnSpPr>
      <xdr:spPr>
        <a:xfrm>
          <a:off x="1314450" y="1038225"/>
          <a:ext cx="3209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</xdr:colOff>
      <xdr:row>1</xdr:row>
      <xdr:rowOff>4</xdr:rowOff>
    </xdr:from>
    <xdr:to>
      <xdr:col>1</xdr:col>
      <xdr:colOff>1665955</xdr:colOff>
      <xdr:row>1</xdr:row>
      <xdr:rowOff>615175</xdr:rowOff>
    </xdr:to>
    <xdr:pic>
      <xdr:nvPicPr>
        <xdr:cNvPr id="3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9" y="76204"/>
          <a:ext cx="1665951" cy="615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34</xdr:row>
      <xdr:rowOff>176728</xdr:rowOff>
    </xdr:from>
    <xdr:to>
      <xdr:col>8</xdr:col>
      <xdr:colOff>1005418</xdr:colOff>
      <xdr:row>39</xdr:row>
      <xdr:rowOff>176728</xdr:rowOff>
    </xdr:to>
    <xdr:grpSp>
      <xdr:nvGrpSpPr>
        <xdr:cNvPr id="4" name="Group 17">
          <a:extLst>
            <a:ext uri="{FF2B5EF4-FFF2-40B4-BE49-F238E27FC236}">
              <a16:creationId xmlns="" xmlns:a16="http://schemas.microsoft.com/office/drawing/2014/main" id="{6777A6F3-2B16-46E8-ADDA-416B12B38855}"/>
            </a:ext>
          </a:extLst>
        </xdr:cNvPr>
        <xdr:cNvGrpSpPr>
          <a:grpSpLocks/>
        </xdr:cNvGrpSpPr>
      </xdr:nvGrpSpPr>
      <xdr:grpSpPr bwMode="auto">
        <a:xfrm>
          <a:off x="76200" y="7680311"/>
          <a:ext cx="12835468" cy="952500"/>
          <a:chOff x="-26" y="855"/>
          <a:chExt cx="993" cy="25"/>
        </a:xfrm>
      </xdr:grpSpPr>
      <xdr:sp macro="" textlink="">
        <xdr:nvSpPr>
          <xdr:cNvPr id="5" name="Text Box 18">
            <a:extLst>
              <a:ext uri="{FF2B5EF4-FFF2-40B4-BE49-F238E27FC236}">
                <a16:creationId xmlns="" xmlns:a16="http://schemas.microsoft.com/office/drawing/2014/main" id="{0D259005-52D1-4DBF-9380-B7D4B1B22F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6" y="855"/>
            <a:ext cx="20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1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LIC. RACIEL</a:t>
            </a:r>
            <a:r>
              <a:rPr lang="es-ES" sz="1000" b="0" i="0" u="sng" baseline="0">
                <a:effectLst/>
                <a:latin typeface="Arial" pitchFamily="34" charset="0"/>
                <a:ea typeface="+mn-ea"/>
                <a:cs typeface="Arial" pitchFamily="34" charset="0"/>
              </a:rPr>
              <a:t> PEREZ CRUZ</a:t>
            </a:r>
            <a:endParaRPr lang="es-ES" sz="1000" b="0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PRESIDENTE MUNICIPAL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(7)</a:t>
            </a: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s-ES" sz="11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6" name="Text Box 19">
            <a:extLst>
              <a:ext uri="{FF2B5EF4-FFF2-40B4-BE49-F238E27FC236}">
                <a16:creationId xmlns="" xmlns:a16="http://schemas.microsoft.com/office/drawing/2014/main" id="{8121A5CF-A8B4-48A4-B5E3-0AA2E58502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3" y="855"/>
            <a:ext cx="28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 LIC. MIGUEL ANGEL BRAVO SUBERVILLE</a:t>
            </a:r>
            <a:endParaRPr lang="es-MX" sz="1000">
              <a:effectLst/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 DEL H. AYUNTAMIENTO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(7)</a:t>
            </a: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7" name="Text Box 20">
            <a:extLst>
              <a:ext uri="{FF2B5EF4-FFF2-40B4-BE49-F238E27FC236}">
                <a16:creationId xmlns="" xmlns:a16="http://schemas.microsoft.com/office/drawing/2014/main" id="{B5A41F2E-2C0D-4897-A1B2-DA918043DA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" y="855"/>
            <a:ext cx="287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u="sng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MTRO. EDUARDO GUERRERO VILLEGAS. </a:t>
            </a: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SEGUNDO SINDICO MUNICIPA</a:t>
            </a: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 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(7)</a:t>
            </a: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8" name="Text Box 21">
            <a:extLst>
              <a:ext uri="{FF2B5EF4-FFF2-40B4-BE49-F238E27FC236}">
                <a16:creationId xmlns="" xmlns:a16="http://schemas.microsoft.com/office/drawing/2014/main" id="{D698895B-C722-40C0-ABCF-D65B8A058F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4" y="855"/>
            <a:ext cx="24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MTRO.</a:t>
            </a:r>
            <a:r>
              <a:rPr lang="es-ES" sz="1000" b="0" i="0" u="sng" baseline="0">
                <a:effectLst/>
                <a:latin typeface="Arial" pitchFamily="34" charset="0"/>
                <a:ea typeface="+mn-ea"/>
                <a:cs typeface="Arial" pitchFamily="34" charset="0"/>
              </a:rPr>
              <a:t> RICARDO SANTOS ARREOLA 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TESORERO </a:t>
            </a:r>
            <a:r>
              <a:rPr lang="es-ES" sz="1000" b="0" i="0">
                <a:effectLst/>
                <a:latin typeface="Arial" pitchFamily="34" charset="0"/>
                <a:ea typeface="+mn-ea"/>
                <a:cs typeface="Arial" pitchFamily="34" charset="0"/>
              </a:rPr>
              <a:t>MUNICIPAL</a:t>
            </a: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(7)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65315</xdr:rowOff>
    </xdr:from>
    <xdr:to>
      <xdr:col>12</xdr:col>
      <xdr:colOff>4286250</xdr:colOff>
      <xdr:row>60</xdr:row>
      <xdr:rowOff>19051</xdr:rowOff>
    </xdr:to>
    <xdr:grpSp>
      <xdr:nvGrpSpPr>
        <xdr:cNvPr id="2" name="Group 17">
          <a:extLst>
            <a:ext uri="{FF2B5EF4-FFF2-40B4-BE49-F238E27FC236}">
              <a16:creationId xmlns="" xmlns:a16="http://schemas.microsoft.com/office/drawing/2014/main" id="{6777A6F3-2B16-46E8-ADDA-416B12B38855}"/>
            </a:ext>
          </a:extLst>
        </xdr:cNvPr>
        <xdr:cNvGrpSpPr>
          <a:grpSpLocks/>
        </xdr:cNvGrpSpPr>
      </xdr:nvGrpSpPr>
      <xdr:grpSpPr bwMode="auto">
        <a:xfrm>
          <a:off x="0" y="18315215"/>
          <a:ext cx="22688550" cy="1858736"/>
          <a:chOff x="-26" y="855"/>
          <a:chExt cx="993" cy="25"/>
        </a:xfrm>
      </xdr:grpSpPr>
      <xdr:sp macro="" textlink="">
        <xdr:nvSpPr>
          <xdr:cNvPr id="3" name="Text Box 18">
            <a:extLst>
              <a:ext uri="{FF2B5EF4-FFF2-40B4-BE49-F238E27FC236}">
                <a16:creationId xmlns="" xmlns:a16="http://schemas.microsoft.com/office/drawing/2014/main" id="{0D259005-52D1-4DBF-9380-B7D4B1B22F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6" y="855"/>
            <a:ext cx="20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2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s-ES" sz="12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LIC. RACIEL</a:t>
            </a:r>
            <a:r>
              <a:rPr lang="es-ES" sz="1200" b="0" i="0" u="sng" baseline="0">
                <a:effectLst/>
                <a:latin typeface="Arial" pitchFamily="34" charset="0"/>
                <a:ea typeface="+mn-ea"/>
                <a:cs typeface="Arial" pitchFamily="34" charset="0"/>
              </a:rPr>
              <a:t> PEREZ CRUZ</a:t>
            </a:r>
            <a:endParaRPr lang="es-ES" sz="1200" b="0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PRESIDENTE MUNICIPAL </a:t>
            </a:r>
            <a:r>
              <a:rPr lang="es-ES" sz="1200" b="0" i="0">
                <a:effectLst/>
                <a:latin typeface="+mn-lt"/>
                <a:ea typeface="+mn-ea"/>
                <a:cs typeface="+mn-cs"/>
              </a:rPr>
              <a:t>(7)</a:t>
            </a: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</a:t>
            </a:r>
          </a:p>
        </xdr:txBody>
      </xdr:sp>
      <xdr:sp macro="" textlink="">
        <xdr:nvSpPr>
          <xdr:cNvPr id="4" name="Text Box 19">
            <a:extLst>
              <a:ext uri="{FF2B5EF4-FFF2-40B4-BE49-F238E27FC236}">
                <a16:creationId xmlns="" xmlns:a16="http://schemas.microsoft.com/office/drawing/2014/main" id="{8121A5CF-A8B4-48A4-B5E3-0AA2E58502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3" y="855"/>
            <a:ext cx="28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2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 LIC. MIGUEL ANGEL BRAVO SUBERVILLE</a:t>
            </a:r>
            <a:endParaRPr lang="es-MX" sz="1200">
              <a:effectLst/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 DEL H. AYUNTAMIENTO </a:t>
            </a:r>
            <a:r>
              <a:rPr lang="es-ES" sz="1200" b="0" i="0">
                <a:effectLst/>
                <a:latin typeface="+mn-lt"/>
                <a:ea typeface="+mn-ea"/>
                <a:cs typeface="+mn-cs"/>
              </a:rPr>
              <a:t>(7)</a:t>
            </a: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5" name="Text Box 20">
            <a:extLst>
              <a:ext uri="{FF2B5EF4-FFF2-40B4-BE49-F238E27FC236}">
                <a16:creationId xmlns="" xmlns:a16="http://schemas.microsoft.com/office/drawing/2014/main" id="{B5A41F2E-2C0D-4897-A1B2-DA918043DA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" y="855"/>
            <a:ext cx="287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200" b="0" i="0" u="sng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LIC. LOURDES JEZABEL DELGADO FLORES. 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PRIMER SINDICA MUNICIPAL </a:t>
            </a:r>
            <a:r>
              <a:rPr lang="es-ES" sz="1200" b="0" i="0">
                <a:effectLst/>
                <a:latin typeface="+mn-lt"/>
                <a:ea typeface="+mn-ea"/>
                <a:cs typeface="+mn-cs"/>
              </a:rPr>
              <a:t>(7)</a:t>
            </a: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sp macro="" textlink="">
        <xdr:nvSpPr>
          <xdr:cNvPr id="6" name="Text Box 21">
            <a:extLst>
              <a:ext uri="{FF2B5EF4-FFF2-40B4-BE49-F238E27FC236}">
                <a16:creationId xmlns="" xmlns:a16="http://schemas.microsoft.com/office/drawing/2014/main" id="{D698895B-C722-40C0-ABCF-D65B8A058F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4" y="855"/>
            <a:ext cx="24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200" b="0" i="0" u="sng">
                <a:effectLst/>
                <a:latin typeface="Arial" pitchFamily="34" charset="0"/>
                <a:ea typeface="+mn-ea"/>
                <a:cs typeface="Arial" pitchFamily="34" charset="0"/>
              </a:rPr>
              <a:t>MTRO.</a:t>
            </a:r>
            <a:r>
              <a:rPr lang="es-ES" sz="1200" b="0" i="0" u="sng" baseline="0">
                <a:effectLst/>
                <a:latin typeface="Arial" pitchFamily="34" charset="0"/>
                <a:ea typeface="+mn-ea"/>
                <a:cs typeface="Arial" pitchFamily="34" charset="0"/>
              </a:rPr>
              <a:t> RICARDO SANTOS ARREOLA 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TESORERO </a:t>
            </a:r>
            <a:r>
              <a:rPr lang="es-ES" sz="1200" b="0" i="0">
                <a:effectLst/>
                <a:latin typeface="Arial" pitchFamily="34" charset="0"/>
                <a:ea typeface="+mn-ea"/>
                <a:cs typeface="Arial" pitchFamily="34" charset="0"/>
              </a:rPr>
              <a:t>MUNICIPAL</a:t>
            </a: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(7)</a:t>
            </a:r>
          </a:p>
        </xdr:txBody>
      </xdr:sp>
    </xdr:grpSp>
    <xdr:clientData/>
  </xdr:twoCellAnchor>
  <xdr:twoCellAnchor editAs="oneCell">
    <xdr:from>
      <xdr:col>1</xdr:col>
      <xdr:colOff>95250</xdr:colOff>
      <xdr:row>1</xdr:row>
      <xdr:rowOff>95250</xdr:rowOff>
    </xdr:from>
    <xdr:to>
      <xdr:col>2</xdr:col>
      <xdr:colOff>1113449</xdr:colOff>
      <xdr:row>2</xdr:row>
      <xdr:rowOff>114301</xdr:rowOff>
    </xdr:to>
    <xdr:pic>
      <xdr:nvPicPr>
        <xdr:cNvPr id="7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2361224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35"/>
  <sheetViews>
    <sheetView showGridLines="0" tabSelected="1" zoomScale="80" zoomScaleNormal="80" zoomScaleSheetLayoutView="120" workbookViewId="0"/>
  </sheetViews>
  <sheetFormatPr baseColWidth="10" defaultRowHeight="15"/>
  <cols>
    <col min="1" max="1" width="0.85546875" customWidth="1"/>
    <col min="2" max="2" width="18.28515625" customWidth="1"/>
    <col min="3" max="3" width="30.5703125" customWidth="1"/>
    <col min="4" max="15" width="17.42578125" customWidth="1"/>
    <col min="16" max="19" width="1" customWidth="1"/>
  </cols>
  <sheetData>
    <row r="1" spans="1:15" ht="4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3.5" customHeight="1" thickTop="1">
      <c r="A2" s="1"/>
      <c r="B2" s="804" t="s">
        <v>125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6"/>
    </row>
    <row r="3" spans="1:15" ht="22.5" customHeight="1" thickBot="1">
      <c r="A3" s="1"/>
      <c r="B3" s="807" t="s">
        <v>248</v>
      </c>
      <c r="C3" s="808"/>
      <c r="D3" s="131"/>
      <c r="E3" s="131"/>
      <c r="F3" s="131"/>
      <c r="G3" s="131"/>
      <c r="H3" s="131"/>
      <c r="I3" s="131"/>
      <c r="J3" s="131"/>
      <c r="K3" s="131"/>
      <c r="L3" s="131"/>
      <c r="M3" s="280"/>
      <c r="N3" s="280" t="s">
        <v>241</v>
      </c>
      <c r="O3" s="281"/>
    </row>
    <row r="4" spans="1:15" ht="3.75" customHeight="1" thickTop="1" thickBot="1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38.25" customHeight="1" thickTop="1">
      <c r="A5" s="1"/>
      <c r="B5" s="804" t="s">
        <v>126</v>
      </c>
      <c r="C5" s="805"/>
      <c r="D5" s="813" t="s">
        <v>127</v>
      </c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5"/>
    </row>
    <row r="6" spans="1:15" ht="38.25" customHeight="1">
      <c r="A6" s="1"/>
      <c r="B6" s="809"/>
      <c r="C6" s="810"/>
      <c r="D6" s="816" t="s">
        <v>128</v>
      </c>
      <c r="E6" s="817"/>
      <c r="F6" s="817"/>
      <c r="G6" s="817"/>
      <c r="H6" s="817"/>
      <c r="I6" s="817"/>
      <c r="J6" s="817" t="s">
        <v>129</v>
      </c>
      <c r="K6" s="817"/>
      <c r="L6" s="817"/>
      <c r="M6" s="817"/>
      <c r="N6" s="817"/>
      <c r="O6" s="818"/>
    </row>
    <row r="7" spans="1:15" ht="27.75" customHeight="1">
      <c r="A7" s="1"/>
      <c r="B7" s="809"/>
      <c r="C7" s="810"/>
      <c r="D7" s="819" t="s">
        <v>16</v>
      </c>
      <c r="E7" s="820"/>
      <c r="F7" s="820"/>
      <c r="G7" s="820" t="s">
        <v>17</v>
      </c>
      <c r="H7" s="820"/>
      <c r="I7" s="820"/>
      <c r="J7" s="820" t="s">
        <v>16</v>
      </c>
      <c r="K7" s="820"/>
      <c r="L7" s="820"/>
      <c r="M7" s="820" t="s">
        <v>17</v>
      </c>
      <c r="N7" s="820"/>
      <c r="O7" s="821"/>
    </row>
    <row r="8" spans="1:15" ht="31.5" customHeight="1" thickBot="1">
      <c r="A8" s="1"/>
      <c r="B8" s="811"/>
      <c r="C8" s="812"/>
      <c r="D8" s="282" t="s">
        <v>130</v>
      </c>
      <c r="E8" s="283" t="s">
        <v>130</v>
      </c>
      <c r="F8" s="283" t="s">
        <v>130</v>
      </c>
      <c r="G8" s="283" t="s">
        <v>242</v>
      </c>
      <c r="H8" s="283" t="s">
        <v>130</v>
      </c>
      <c r="I8" s="283" t="s">
        <v>130</v>
      </c>
      <c r="J8" s="283" t="s">
        <v>130</v>
      </c>
      <c r="K8" s="283" t="s">
        <v>130</v>
      </c>
      <c r="L8" s="283" t="s">
        <v>130</v>
      </c>
      <c r="M8" s="283" t="s">
        <v>130</v>
      </c>
      <c r="N8" s="283" t="s">
        <v>130</v>
      </c>
      <c r="O8" s="284" t="s">
        <v>130</v>
      </c>
    </row>
    <row r="9" spans="1:15" ht="5.25" customHeight="1" thickTop="1" thickBot="1">
      <c r="D9" s="285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86"/>
    </row>
    <row r="10" spans="1:15" ht="6" customHeight="1" thickTop="1">
      <c r="B10" s="799"/>
      <c r="C10" s="800"/>
      <c r="D10" s="287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9"/>
    </row>
    <row r="11" spans="1:15" ht="27" customHeight="1">
      <c r="B11" s="290" t="s">
        <v>131</v>
      </c>
      <c r="C11" s="291"/>
      <c r="D11" s="292"/>
      <c r="E11" s="293"/>
      <c r="F11" s="293"/>
      <c r="G11" s="293">
        <v>460000000</v>
      </c>
      <c r="H11" s="293"/>
      <c r="I11" s="293"/>
      <c r="J11" s="293"/>
      <c r="K11" s="293"/>
      <c r="L11" s="293"/>
      <c r="M11" s="293"/>
      <c r="N11" s="293"/>
      <c r="O11" s="294"/>
    </row>
    <row r="12" spans="1:15" ht="27" customHeight="1">
      <c r="B12" s="274" t="s">
        <v>132</v>
      </c>
      <c r="C12" s="295"/>
      <c r="D12" s="296"/>
      <c r="E12" s="297"/>
      <c r="F12" s="297"/>
      <c r="G12" s="297">
        <v>41626</v>
      </c>
      <c r="H12" s="297"/>
      <c r="I12" s="297"/>
      <c r="J12" s="297"/>
      <c r="K12" s="297"/>
      <c r="L12" s="297"/>
      <c r="M12" s="297"/>
      <c r="N12" s="297"/>
      <c r="O12" s="298"/>
    </row>
    <row r="13" spans="1:15" ht="27" customHeight="1">
      <c r="B13" s="299" t="s">
        <v>133</v>
      </c>
      <c r="C13" s="300"/>
      <c r="D13" s="301"/>
      <c r="E13" s="302"/>
      <c r="F13" s="302"/>
      <c r="G13" s="302" t="s">
        <v>244</v>
      </c>
      <c r="H13" s="302"/>
      <c r="I13" s="302"/>
      <c r="J13" s="302"/>
      <c r="K13" s="302"/>
      <c r="L13" s="302"/>
      <c r="M13" s="302"/>
      <c r="N13" s="302"/>
      <c r="O13" s="303"/>
    </row>
    <row r="14" spans="1:15" ht="27" customHeight="1">
      <c r="B14" s="299" t="s">
        <v>134</v>
      </c>
      <c r="C14" s="300"/>
      <c r="D14" s="301"/>
      <c r="E14" s="302"/>
      <c r="F14" s="302"/>
      <c r="G14" s="302" t="s">
        <v>243</v>
      </c>
      <c r="H14" s="302"/>
      <c r="I14" s="302"/>
      <c r="J14" s="302"/>
      <c r="K14" s="302"/>
      <c r="L14" s="302"/>
      <c r="M14" s="302"/>
      <c r="N14" s="302"/>
      <c r="O14" s="303"/>
    </row>
    <row r="15" spans="1:15" ht="27" customHeight="1">
      <c r="B15" s="299" t="s">
        <v>135</v>
      </c>
      <c r="C15" s="300"/>
      <c r="D15" s="296"/>
      <c r="E15" s="297"/>
      <c r="F15" s="297"/>
      <c r="G15" s="474" t="s">
        <v>247</v>
      </c>
      <c r="H15" s="297"/>
      <c r="I15" s="297"/>
      <c r="J15" s="297"/>
      <c r="K15" s="297"/>
      <c r="L15" s="297"/>
      <c r="M15" s="297"/>
      <c r="N15" s="297"/>
      <c r="O15" s="298"/>
    </row>
    <row r="16" spans="1:15" ht="33" customHeight="1">
      <c r="B16" s="304" t="s">
        <v>136</v>
      </c>
      <c r="C16" s="305"/>
      <c r="D16" s="306"/>
      <c r="E16" s="307"/>
      <c r="F16" s="307"/>
      <c r="G16" s="473" t="s">
        <v>245</v>
      </c>
      <c r="H16" s="307"/>
      <c r="I16" s="307"/>
      <c r="J16" s="307"/>
      <c r="K16" s="307"/>
      <c r="L16" s="307"/>
      <c r="M16" s="307"/>
      <c r="N16" s="307"/>
      <c r="O16" s="308"/>
    </row>
    <row r="17" spans="2:27" ht="38.25" customHeight="1">
      <c r="B17" s="309" t="s">
        <v>137</v>
      </c>
      <c r="C17" s="310"/>
      <c r="D17" s="311">
        <v>0</v>
      </c>
      <c r="E17" s="312">
        <v>0</v>
      </c>
      <c r="F17" s="312">
        <v>0</v>
      </c>
      <c r="G17" s="312">
        <v>431958050.20999998</v>
      </c>
      <c r="H17" s="312">
        <v>0</v>
      </c>
      <c r="I17" s="312">
        <v>0</v>
      </c>
      <c r="J17" s="312">
        <v>0</v>
      </c>
      <c r="K17" s="312">
        <v>0</v>
      </c>
      <c r="L17" s="312">
        <v>0</v>
      </c>
      <c r="M17" s="312">
        <v>0</v>
      </c>
      <c r="N17" s="312">
        <v>0</v>
      </c>
      <c r="O17" s="313">
        <v>0</v>
      </c>
    </row>
    <row r="18" spans="2:27" ht="38.25" customHeight="1">
      <c r="B18" s="274" t="s">
        <v>138</v>
      </c>
      <c r="C18" s="295"/>
      <c r="D18" s="306"/>
      <c r="E18" s="307"/>
      <c r="F18" s="307"/>
      <c r="G18" s="307">
        <v>0</v>
      </c>
      <c r="H18" s="307"/>
      <c r="I18" s="307"/>
      <c r="J18" s="307"/>
      <c r="K18" s="307"/>
      <c r="L18" s="307"/>
      <c r="M18" s="307"/>
      <c r="N18" s="307"/>
      <c r="O18" s="308"/>
    </row>
    <row r="19" spans="2:27" ht="38.25" customHeight="1">
      <c r="B19" s="314" t="s">
        <v>139</v>
      </c>
      <c r="C19" s="315"/>
      <c r="D19" s="316">
        <f>D17+D18</f>
        <v>0</v>
      </c>
      <c r="E19" s="317">
        <f t="shared" ref="E19:I19" si="0">E17+E18</f>
        <v>0</v>
      </c>
      <c r="F19" s="317">
        <f t="shared" si="0"/>
        <v>0</v>
      </c>
      <c r="G19" s="317">
        <f t="shared" si="0"/>
        <v>431958050.20999998</v>
      </c>
      <c r="H19" s="317">
        <f t="shared" si="0"/>
        <v>0</v>
      </c>
      <c r="I19" s="317">
        <f t="shared" si="0"/>
        <v>0</v>
      </c>
      <c r="J19" s="317">
        <f>J17+J18</f>
        <v>0</v>
      </c>
      <c r="K19" s="317">
        <f t="shared" ref="K19:O19" si="1">K17+K18</f>
        <v>0</v>
      </c>
      <c r="L19" s="317">
        <f t="shared" si="1"/>
        <v>0</v>
      </c>
      <c r="M19" s="317">
        <f t="shared" si="1"/>
        <v>0</v>
      </c>
      <c r="N19" s="317">
        <f t="shared" si="1"/>
        <v>0</v>
      </c>
      <c r="O19" s="318">
        <f t="shared" si="1"/>
        <v>0</v>
      </c>
    </row>
    <row r="20" spans="2:27" ht="38.25" customHeight="1">
      <c r="B20" s="274" t="s">
        <v>140</v>
      </c>
      <c r="C20" s="295"/>
      <c r="D20" s="306"/>
      <c r="E20" s="307"/>
      <c r="F20" s="307"/>
      <c r="G20" s="307">
        <v>44115059.579999998</v>
      </c>
      <c r="H20" s="307"/>
      <c r="I20" s="307"/>
      <c r="J20" s="307"/>
      <c r="K20" s="307"/>
      <c r="L20" s="307"/>
      <c r="M20" s="307"/>
      <c r="N20" s="307"/>
      <c r="O20" s="308"/>
    </row>
    <row r="21" spans="2:27" ht="38.25" customHeight="1">
      <c r="B21" s="319" t="s">
        <v>141</v>
      </c>
      <c r="C21" s="320"/>
      <c r="D21" s="306"/>
      <c r="E21" s="307"/>
      <c r="F21" s="307"/>
      <c r="G21" s="307">
        <v>8785151.7100000009</v>
      </c>
      <c r="H21" s="307"/>
      <c r="I21" s="307"/>
      <c r="J21" s="307"/>
      <c r="K21" s="307"/>
      <c r="L21" s="307"/>
      <c r="M21" s="307"/>
      <c r="N21" s="307"/>
      <c r="O21" s="308"/>
    </row>
    <row r="22" spans="2:27" ht="32.25" customHeight="1">
      <c r="B22" s="309" t="s">
        <v>142</v>
      </c>
      <c r="C22" s="321"/>
      <c r="D22" s="311">
        <f>+D19-D20-D21</f>
        <v>0</v>
      </c>
      <c r="E22" s="312">
        <f t="shared" ref="E22:I22" si="2">+E19-E20-E21</f>
        <v>0</v>
      </c>
      <c r="F22" s="312">
        <f t="shared" si="2"/>
        <v>0</v>
      </c>
      <c r="G22" s="312">
        <f t="shared" si="2"/>
        <v>379057838.92000002</v>
      </c>
      <c r="H22" s="312">
        <f t="shared" si="2"/>
        <v>0</v>
      </c>
      <c r="I22" s="312">
        <f t="shared" si="2"/>
        <v>0</v>
      </c>
      <c r="J22" s="312">
        <f>+J19-J20-J21</f>
        <v>0</v>
      </c>
      <c r="K22" s="312">
        <f t="shared" ref="K22:O22" si="3">+K19-K20-K21</f>
        <v>0</v>
      </c>
      <c r="L22" s="312">
        <f t="shared" si="3"/>
        <v>0</v>
      </c>
      <c r="M22" s="312">
        <f t="shared" si="3"/>
        <v>0</v>
      </c>
      <c r="N22" s="312">
        <f t="shared" si="3"/>
        <v>0</v>
      </c>
      <c r="O22" s="313">
        <f t="shared" si="3"/>
        <v>0</v>
      </c>
    </row>
    <row r="23" spans="2:27" s="258" customFormat="1" ht="29.25" customHeight="1">
      <c r="B23" s="274" t="s">
        <v>143</v>
      </c>
      <c r="C23" s="295"/>
      <c r="D23" s="306"/>
      <c r="E23" s="307"/>
      <c r="F23" s="307"/>
      <c r="G23" s="474">
        <v>2233</v>
      </c>
      <c r="H23" s="307"/>
      <c r="I23" s="307"/>
      <c r="J23" s="307"/>
      <c r="K23" s="307"/>
      <c r="L23" s="307"/>
      <c r="M23" s="307"/>
      <c r="N23" s="307"/>
      <c r="O23" s="308"/>
    </row>
    <row r="24" spans="2:27" s="258" customFormat="1" ht="39" thickBot="1">
      <c r="B24" s="322" t="s">
        <v>144</v>
      </c>
      <c r="C24" s="320"/>
      <c r="D24" s="323"/>
      <c r="E24" s="324"/>
      <c r="F24" s="324"/>
      <c r="G24" s="324" t="s">
        <v>246</v>
      </c>
      <c r="H24" s="324"/>
      <c r="I24" s="324"/>
      <c r="J24" s="324"/>
      <c r="K24" s="324"/>
      <c r="L24" s="324"/>
      <c r="M24" s="324"/>
      <c r="N24" s="324"/>
      <c r="O24" s="325"/>
    </row>
    <row r="25" spans="2:27" ht="3.75" customHeight="1" thickTop="1" thickBot="1">
      <c r="B25" s="801"/>
      <c r="C25" s="802"/>
      <c r="D25" s="326"/>
      <c r="E25" s="327"/>
      <c r="F25" s="327"/>
      <c r="G25" s="327"/>
      <c r="H25" s="327"/>
      <c r="I25" s="328"/>
      <c r="J25" s="326"/>
      <c r="K25" s="327"/>
      <c r="L25" s="327"/>
      <c r="M25" s="327"/>
      <c r="N25" s="327"/>
      <c r="O25" s="328"/>
    </row>
    <row r="26" spans="2:27" ht="9" customHeight="1" thickTop="1">
      <c r="B26" s="104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27">
      <c r="B27" s="803"/>
      <c r="C27" s="803"/>
      <c r="D27" s="803"/>
      <c r="E27" s="803"/>
      <c r="F27" s="803"/>
      <c r="G27" s="803"/>
      <c r="H27" s="803"/>
      <c r="I27" s="803"/>
      <c r="J27" s="803"/>
      <c r="K27" s="803"/>
      <c r="L27" s="803"/>
      <c r="M27" s="803"/>
      <c r="N27" s="803"/>
      <c r="O27" s="803"/>
    </row>
    <row r="28" spans="2:27" s="1" customForma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 s="1" customFormat="1" ht="15.75" thickBot="1">
      <c r="B29" s="4" t="s">
        <v>1514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 s="1" customFormat="1" ht="30" customHeight="1" thickTop="1" thickBot="1">
      <c r="B30" s="795" t="s">
        <v>1515</v>
      </c>
      <c r="C30" s="796"/>
      <c r="D30" s="79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30" customHeight="1" thickTop="1">
      <c r="B31" s="789" t="s">
        <v>1490</v>
      </c>
      <c r="C31" s="790"/>
      <c r="D31" s="671">
        <v>431958050.20999998</v>
      </c>
    </row>
    <row r="32" spans="2:27" ht="30" customHeight="1">
      <c r="B32" s="791" t="s">
        <v>1491</v>
      </c>
      <c r="C32" s="792"/>
      <c r="D32" s="672">
        <v>8785151.7100000009</v>
      </c>
    </row>
    <row r="33" spans="2:15" ht="30" customHeight="1" thickBot="1">
      <c r="B33" s="793" t="s">
        <v>142</v>
      </c>
      <c r="C33" s="794"/>
      <c r="D33" s="673">
        <f>+D31-D32</f>
        <v>423172898.5</v>
      </c>
    </row>
    <row r="34" spans="2:15" ht="15.75" thickTop="1"/>
    <row r="35" spans="2:15" s="3" customFormat="1" ht="51" customHeight="1">
      <c r="B35" s="798" t="s">
        <v>1519</v>
      </c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</row>
  </sheetData>
  <mergeCells count="18">
    <mergeCell ref="B10:C10"/>
    <mergeCell ref="B25:C25"/>
    <mergeCell ref="B27:O27"/>
    <mergeCell ref="B2:O2"/>
    <mergeCell ref="B3:C3"/>
    <mergeCell ref="B5:C8"/>
    <mergeCell ref="D5:O5"/>
    <mergeCell ref="D6:I6"/>
    <mergeCell ref="J6:O6"/>
    <mergeCell ref="D7:F7"/>
    <mergeCell ref="G7:I7"/>
    <mergeCell ref="J7:L7"/>
    <mergeCell ref="M7:O7"/>
    <mergeCell ref="B31:C31"/>
    <mergeCell ref="B32:C32"/>
    <mergeCell ref="B33:C33"/>
    <mergeCell ref="B30:D30"/>
    <mergeCell ref="B35:O35"/>
  </mergeCells>
  <printOptions horizontalCentered="1"/>
  <pageMargins left="0.51181102362204722" right="0.70866141732283472" top="0.35433070866141736" bottom="0.35433070866141736" header="0.31496062992125984" footer="0.31496062992125984"/>
  <pageSetup scale="4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1:N72"/>
  <sheetViews>
    <sheetView showGridLines="0" zoomScaleNormal="100" zoomScaleSheetLayoutView="85" workbookViewId="0"/>
  </sheetViews>
  <sheetFormatPr baseColWidth="10" defaultRowHeight="12.75"/>
  <cols>
    <col min="1" max="1" width="6.28515625" style="595" customWidth="1"/>
    <col min="2" max="2" width="0.85546875" style="595" customWidth="1"/>
    <col min="3" max="3" width="69.7109375" style="595" customWidth="1"/>
    <col min="4" max="4" width="30.85546875" style="595" customWidth="1"/>
    <col min="5" max="5" width="30.140625" style="596" customWidth="1"/>
    <col min="6" max="6" width="4.85546875" style="595" customWidth="1"/>
    <col min="7" max="7" width="2.85546875" style="595" customWidth="1"/>
    <col min="8" max="8" width="16.5703125" style="595" bestFit="1" customWidth="1"/>
    <col min="9" max="11" width="13.85546875" style="595" bestFit="1" customWidth="1"/>
    <col min="12" max="256" width="11.42578125" style="595"/>
    <col min="257" max="257" width="6.28515625" style="595" customWidth="1"/>
    <col min="258" max="258" width="0.85546875" style="595" customWidth="1"/>
    <col min="259" max="259" width="69.7109375" style="595" customWidth="1"/>
    <col min="260" max="260" width="30.85546875" style="595" customWidth="1"/>
    <col min="261" max="261" width="30.140625" style="595" customWidth="1"/>
    <col min="262" max="262" width="4.85546875" style="595" customWidth="1"/>
    <col min="263" max="263" width="2.85546875" style="595" customWidth="1"/>
    <col min="264" max="264" width="16.5703125" style="595" bestFit="1" customWidth="1"/>
    <col min="265" max="267" width="13.85546875" style="595" bestFit="1" customWidth="1"/>
    <col min="268" max="512" width="11.42578125" style="595"/>
    <col min="513" max="513" width="6.28515625" style="595" customWidth="1"/>
    <col min="514" max="514" width="0.85546875" style="595" customWidth="1"/>
    <col min="515" max="515" width="69.7109375" style="595" customWidth="1"/>
    <col min="516" max="516" width="30.85546875" style="595" customWidth="1"/>
    <col min="517" max="517" width="30.140625" style="595" customWidth="1"/>
    <col min="518" max="518" width="4.85546875" style="595" customWidth="1"/>
    <col min="519" max="519" width="2.85546875" style="595" customWidth="1"/>
    <col min="520" max="520" width="16.5703125" style="595" bestFit="1" customWidth="1"/>
    <col min="521" max="523" width="13.85546875" style="595" bestFit="1" customWidth="1"/>
    <col min="524" max="768" width="11.42578125" style="595"/>
    <col min="769" max="769" width="6.28515625" style="595" customWidth="1"/>
    <col min="770" max="770" width="0.85546875" style="595" customWidth="1"/>
    <col min="771" max="771" width="69.7109375" style="595" customWidth="1"/>
    <col min="772" max="772" width="30.85546875" style="595" customWidth="1"/>
    <col min="773" max="773" width="30.140625" style="595" customWidth="1"/>
    <col min="774" max="774" width="4.85546875" style="595" customWidth="1"/>
    <col min="775" max="775" width="2.85546875" style="595" customWidth="1"/>
    <col min="776" max="776" width="16.5703125" style="595" bestFit="1" customWidth="1"/>
    <col min="777" max="779" width="13.85546875" style="595" bestFit="1" customWidth="1"/>
    <col min="780" max="1024" width="11.42578125" style="595"/>
    <col min="1025" max="1025" width="6.28515625" style="595" customWidth="1"/>
    <col min="1026" max="1026" width="0.85546875" style="595" customWidth="1"/>
    <col min="1027" max="1027" width="69.7109375" style="595" customWidth="1"/>
    <col min="1028" max="1028" width="30.85546875" style="595" customWidth="1"/>
    <col min="1029" max="1029" width="30.140625" style="595" customWidth="1"/>
    <col min="1030" max="1030" width="4.85546875" style="595" customWidth="1"/>
    <col min="1031" max="1031" width="2.85546875" style="595" customWidth="1"/>
    <col min="1032" max="1032" width="16.5703125" style="595" bestFit="1" customWidth="1"/>
    <col min="1033" max="1035" width="13.85546875" style="595" bestFit="1" customWidth="1"/>
    <col min="1036" max="1280" width="11.42578125" style="595"/>
    <col min="1281" max="1281" width="6.28515625" style="595" customWidth="1"/>
    <col min="1282" max="1282" width="0.85546875" style="595" customWidth="1"/>
    <col min="1283" max="1283" width="69.7109375" style="595" customWidth="1"/>
    <col min="1284" max="1284" width="30.85546875" style="595" customWidth="1"/>
    <col min="1285" max="1285" width="30.140625" style="595" customWidth="1"/>
    <col min="1286" max="1286" width="4.85546875" style="595" customWidth="1"/>
    <col min="1287" max="1287" width="2.85546875" style="595" customWidth="1"/>
    <col min="1288" max="1288" width="16.5703125" style="595" bestFit="1" customWidth="1"/>
    <col min="1289" max="1291" width="13.85546875" style="595" bestFit="1" customWidth="1"/>
    <col min="1292" max="1536" width="11.42578125" style="595"/>
    <col min="1537" max="1537" width="6.28515625" style="595" customWidth="1"/>
    <col min="1538" max="1538" width="0.85546875" style="595" customWidth="1"/>
    <col min="1539" max="1539" width="69.7109375" style="595" customWidth="1"/>
    <col min="1540" max="1540" width="30.85546875" style="595" customWidth="1"/>
    <col min="1541" max="1541" width="30.140625" style="595" customWidth="1"/>
    <col min="1542" max="1542" width="4.85546875" style="595" customWidth="1"/>
    <col min="1543" max="1543" width="2.85546875" style="595" customWidth="1"/>
    <col min="1544" max="1544" width="16.5703125" style="595" bestFit="1" customWidth="1"/>
    <col min="1545" max="1547" width="13.85546875" style="595" bestFit="1" customWidth="1"/>
    <col min="1548" max="1792" width="11.42578125" style="595"/>
    <col min="1793" max="1793" width="6.28515625" style="595" customWidth="1"/>
    <col min="1794" max="1794" width="0.85546875" style="595" customWidth="1"/>
    <col min="1795" max="1795" width="69.7109375" style="595" customWidth="1"/>
    <col min="1796" max="1796" width="30.85546875" style="595" customWidth="1"/>
    <col min="1797" max="1797" width="30.140625" style="595" customWidth="1"/>
    <col min="1798" max="1798" width="4.85546875" style="595" customWidth="1"/>
    <col min="1799" max="1799" width="2.85546875" style="595" customWidth="1"/>
    <col min="1800" max="1800" width="16.5703125" style="595" bestFit="1" customWidth="1"/>
    <col min="1801" max="1803" width="13.85546875" style="595" bestFit="1" customWidth="1"/>
    <col min="1804" max="2048" width="11.42578125" style="595"/>
    <col min="2049" max="2049" width="6.28515625" style="595" customWidth="1"/>
    <col min="2050" max="2050" width="0.85546875" style="595" customWidth="1"/>
    <col min="2051" max="2051" width="69.7109375" style="595" customWidth="1"/>
    <col min="2052" max="2052" width="30.85546875" style="595" customWidth="1"/>
    <col min="2053" max="2053" width="30.140625" style="595" customWidth="1"/>
    <col min="2054" max="2054" width="4.85546875" style="595" customWidth="1"/>
    <col min="2055" max="2055" width="2.85546875" style="595" customWidth="1"/>
    <col min="2056" max="2056" width="16.5703125" style="595" bestFit="1" customWidth="1"/>
    <col min="2057" max="2059" width="13.85546875" style="595" bestFit="1" customWidth="1"/>
    <col min="2060" max="2304" width="11.42578125" style="595"/>
    <col min="2305" max="2305" width="6.28515625" style="595" customWidth="1"/>
    <col min="2306" max="2306" width="0.85546875" style="595" customWidth="1"/>
    <col min="2307" max="2307" width="69.7109375" style="595" customWidth="1"/>
    <col min="2308" max="2308" width="30.85546875" style="595" customWidth="1"/>
    <col min="2309" max="2309" width="30.140625" style="595" customWidth="1"/>
    <col min="2310" max="2310" width="4.85546875" style="595" customWidth="1"/>
    <col min="2311" max="2311" width="2.85546875" style="595" customWidth="1"/>
    <col min="2312" max="2312" width="16.5703125" style="595" bestFit="1" customWidth="1"/>
    <col min="2313" max="2315" width="13.85546875" style="595" bestFit="1" customWidth="1"/>
    <col min="2316" max="2560" width="11.42578125" style="595"/>
    <col min="2561" max="2561" width="6.28515625" style="595" customWidth="1"/>
    <col min="2562" max="2562" width="0.85546875" style="595" customWidth="1"/>
    <col min="2563" max="2563" width="69.7109375" style="595" customWidth="1"/>
    <col min="2564" max="2564" width="30.85546875" style="595" customWidth="1"/>
    <col min="2565" max="2565" width="30.140625" style="595" customWidth="1"/>
    <col min="2566" max="2566" width="4.85546875" style="595" customWidth="1"/>
    <col min="2567" max="2567" width="2.85546875" style="595" customWidth="1"/>
    <col min="2568" max="2568" width="16.5703125" style="595" bestFit="1" customWidth="1"/>
    <col min="2569" max="2571" width="13.85546875" style="595" bestFit="1" customWidth="1"/>
    <col min="2572" max="2816" width="11.42578125" style="595"/>
    <col min="2817" max="2817" width="6.28515625" style="595" customWidth="1"/>
    <col min="2818" max="2818" width="0.85546875" style="595" customWidth="1"/>
    <col min="2819" max="2819" width="69.7109375" style="595" customWidth="1"/>
    <col min="2820" max="2820" width="30.85546875" style="595" customWidth="1"/>
    <col min="2821" max="2821" width="30.140625" style="595" customWidth="1"/>
    <col min="2822" max="2822" width="4.85546875" style="595" customWidth="1"/>
    <col min="2823" max="2823" width="2.85546875" style="595" customWidth="1"/>
    <col min="2824" max="2824" width="16.5703125" style="595" bestFit="1" customWidth="1"/>
    <col min="2825" max="2827" width="13.85546875" style="595" bestFit="1" customWidth="1"/>
    <col min="2828" max="3072" width="11.42578125" style="595"/>
    <col min="3073" max="3073" width="6.28515625" style="595" customWidth="1"/>
    <col min="3074" max="3074" width="0.85546875" style="595" customWidth="1"/>
    <col min="3075" max="3075" width="69.7109375" style="595" customWidth="1"/>
    <col min="3076" max="3076" width="30.85546875" style="595" customWidth="1"/>
    <col min="3077" max="3077" width="30.140625" style="595" customWidth="1"/>
    <col min="3078" max="3078" width="4.85546875" style="595" customWidth="1"/>
    <col min="3079" max="3079" width="2.85546875" style="595" customWidth="1"/>
    <col min="3080" max="3080" width="16.5703125" style="595" bestFit="1" customWidth="1"/>
    <col min="3081" max="3083" width="13.85546875" style="595" bestFit="1" customWidth="1"/>
    <col min="3084" max="3328" width="11.42578125" style="595"/>
    <col min="3329" max="3329" width="6.28515625" style="595" customWidth="1"/>
    <col min="3330" max="3330" width="0.85546875" style="595" customWidth="1"/>
    <col min="3331" max="3331" width="69.7109375" style="595" customWidth="1"/>
    <col min="3332" max="3332" width="30.85546875" style="595" customWidth="1"/>
    <col min="3333" max="3333" width="30.140625" style="595" customWidth="1"/>
    <col min="3334" max="3334" width="4.85546875" style="595" customWidth="1"/>
    <col min="3335" max="3335" width="2.85546875" style="595" customWidth="1"/>
    <col min="3336" max="3336" width="16.5703125" style="595" bestFit="1" customWidth="1"/>
    <col min="3337" max="3339" width="13.85546875" style="595" bestFit="1" customWidth="1"/>
    <col min="3340" max="3584" width="11.42578125" style="595"/>
    <col min="3585" max="3585" width="6.28515625" style="595" customWidth="1"/>
    <col min="3586" max="3586" width="0.85546875" style="595" customWidth="1"/>
    <col min="3587" max="3587" width="69.7109375" style="595" customWidth="1"/>
    <col min="3588" max="3588" width="30.85546875" style="595" customWidth="1"/>
    <col min="3589" max="3589" width="30.140625" style="595" customWidth="1"/>
    <col min="3590" max="3590" width="4.85546875" style="595" customWidth="1"/>
    <col min="3591" max="3591" width="2.85546875" style="595" customWidth="1"/>
    <col min="3592" max="3592" width="16.5703125" style="595" bestFit="1" customWidth="1"/>
    <col min="3593" max="3595" width="13.85546875" style="595" bestFit="1" customWidth="1"/>
    <col min="3596" max="3840" width="11.42578125" style="595"/>
    <col min="3841" max="3841" width="6.28515625" style="595" customWidth="1"/>
    <col min="3842" max="3842" width="0.85546875" style="595" customWidth="1"/>
    <col min="3843" max="3843" width="69.7109375" style="595" customWidth="1"/>
    <col min="3844" max="3844" width="30.85546875" style="595" customWidth="1"/>
    <col min="3845" max="3845" width="30.140625" style="595" customWidth="1"/>
    <col min="3846" max="3846" width="4.85546875" style="595" customWidth="1"/>
    <col min="3847" max="3847" width="2.85546875" style="595" customWidth="1"/>
    <col min="3848" max="3848" width="16.5703125" style="595" bestFit="1" customWidth="1"/>
    <col min="3849" max="3851" width="13.85546875" style="595" bestFit="1" customWidth="1"/>
    <col min="3852" max="4096" width="11.42578125" style="595"/>
    <col min="4097" max="4097" width="6.28515625" style="595" customWidth="1"/>
    <col min="4098" max="4098" width="0.85546875" style="595" customWidth="1"/>
    <col min="4099" max="4099" width="69.7109375" style="595" customWidth="1"/>
    <col min="4100" max="4100" width="30.85546875" style="595" customWidth="1"/>
    <col min="4101" max="4101" width="30.140625" style="595" customWidth="1"/>
    <col min="4102" max="4102" width="4.85546875" style="595" customWidth="1"/>
    <col min="4103" max="4103" width="2.85546875" style="595" customWidth="1"/>
    <col min="4104" max="4104" width="16.5703125" style="595" bestFit="1" customWidth="1"/>
    <col min="4105" max="4107" width="13.85546875" style="595" bestFit="1" customWidth="1"/>
    <col min="4108" max="4352" width="11.42578125" style="595"/>
    <col min="4353" max="4353" width="6.28515625" style="595" customWidth="1"/>
    <col min="4354" max="4354" width="0.85546875" style="595" customWidth="1"/>
    <col min="4355" max="4355" width="69.7109375" style="595" customWidth="1"/>
    <col min="4356" max="4356" width="30.85546875" style="595" customWidth="1"/>
    <col min="4357" max="4357" width="30.140625" style="595" customWidth="1"/>
    <col min="4358" max="4358" width="4.85546875" style="595" customWidth="1"/>
    <col min="4359" max="4359" width="2.85546875" style="595" customWidth="1"/>
    <col min="4360" max="4360" width="16.5703125" style="595" bestFit="1" customWidth="1"/>
    <col min="4361" max="4363" width="13.85546875" style="595" bestFit="1" customWidth="1"/>
    <col min="4364" max="4608" width="11.42578125" style="595"/>
    <col min="4609" max="4609" width="6.28515625" style="595" customWidth="1"/>
    <col min="4610" max="4610" width="0.85546875" style="595" customWidth="1"/>
    <col min="4611" max="4611" width="69.7109375" style="595" customWidth="1"/>
    <col min="4612" max="4612" width="30.85546875" style="595" customWidth="1"/>
    <col min="4613" max="4613" width="30.140625" style="595" customWidth="1"/>
    <col min="4614" max="4614" width="4.85546875" style="595" customWidth="1"/>
    <col min="4615" max="4615" width="2.85546875" style="595" customWidth="1"/>
    <col min="4616" max="4616" width="16.5703125" style="595" bestFit="1" customWidth="1"/>
    <col min="4617" max="4619" width="13.85546875" style="595" bestFit="1" customWidth="1"/>
    <col min="4620" max="4864" width="11.42578125" style="595"/>
    <col min="4865" max="4865" width="6.28515625" style="595" customWidth="1"/>
    <col min="4866" max="4866" width="0.85546875" style="595" customWidth="1"/>
    <col min="4867" max="4867" width="69.7109375" style="595" customWidth="1"/>
    <col min="4868" max="4868" width="30.85546875" style="595" customWidth="1"/>
    <col min="4869" max="4869" width="30.140625" style="595" customWidth="1"/>
    <col min="4870" max="4870" width="4.85546875" style="595" customWidth="1"/>
    <col min="4871" max="4871" width="2.85546875" style="595" customWidth="1"/>
    <col min="4872" max="4872" width="16.5703125" style="595" bestFit="1" customWidth="1"/>
    <col min="4873" max="4875" width="13.85546875" style="595" bestFit="1" customWidth="1"/>
    <col min="4876" max="5120" width="11.42578125" style="595"/>
    <col min="5121" max="5121" width="6.28515625" style="595" customWidth="1"/>
    <col min="5122" max="5122" width="0.85546875" style="595" customWidth="1"/>
    <col min="5123" max="5123" width="69.7109375" style="595" customWidth="1"/>
    <col min="5124" max="5124" width="30.85546875" style="595" customWidth="1"/>
    <col min="5125" max="5125" width="30.140625" style="595" customWidth="1"/>
    <col min="5126" max="5126" width="4.85546875" style="595" customWidth="1"/>
    <col min="5127" max="5127" width="2.85546875" style="595" customWidth="1"/>
    <col min="5128" max="5128" width="16.5703125" style="595" bestFit="1" customWidth="1"/>
    <col min="5129" max="5131" width="13.85546875" style="595" bestFit="1" customWidth="1"/>
    <col min="5132" max="5376" width="11.42578125" style="595"/>
    <col min="5377" max="5377" width="6.28515625" style="595" customWidth="1"/>
    <col min="5378" max="5378" width="0.85546875" style="595" customWidth="1"/>
    <col min="5379" max="5379" width="69.7109375" style="595" customWidth="1"/>
    <col min="5380" max="5380" width="30.85546875" style="595" customWidth="1"/>
    <col min="5381" max="5381" width="30.140625" style="595" customWidth="1"/>
    <col min="5382" max="5382" width="4.85546875" style="595" customWidth="1"/>
    <col min="5383" max="5383" width="2.85546875" style="595" customWidth="1"/>
    <col min="5384" max="5384" width="16.5703125" style="595" bestFit="1" customWidth="1"/>
    <col min="5385" max="5387" width="13.85546875" style="595" bestFit="1" customWidth="1"/>
    <col min="5388" max="5632" width="11.42578125" style="595"/>
    <col min="5633" max="5633" width="6.28515625" style="595" customWidth="1"/>
    <col min="5634" max="5634" width="0.85546875" style="595" customWidth="1"/>
    <col min="5635" max="5635" width="69.7109375" style="595" customWidth="1"/>
    <col min="5636" max="5636" width="30.85546875" style="595" customWidth="1"/>
    <col min="5637" max="5637" width="30.140625" style="595" customWidth="1"/>
    <col min="5638" max="5638" width="4.85546875" style="595" customWidth="1"/>
    <col min="5639" max="5639" width="2.85546875" style="595" customWidth="1"/>
    <col min="5640" max="5640" width="16.5703125" style="595" bestFit="1" customWidth="1"/>
    <col min="5641" max="5643" width="13.85546875" style="595" bestFit="1" customWidth="1"/>
    <col min="5644" max="5888" width="11.42578125" style="595"/>
    <col min="5889" max="5889" width="6.28515625" style="595" customWidth="1"/>
    <col min="5890" max="5890" width="0.85546875" style="595" customWidth="1"/>
    <col min="5891" max="5891" width="69.7109375" style="595" customWidth="1"/>
    <col min="5892" max="5892" width="30.85546875" style="595" customWidth="1"/>
    <col min="5893" max="5893" width="30.140625" style="595" customWidth="1"/>
    <col min="5894" max="5894" width="4.85546875" style="595" customWidth="1"/>
    <col min="5895" max="5895" width="2.85546875" style="595" customWidth="1"/>
    <col min="5896" max="5896" width="16.5703125" style="595" bestFit="1" customWidth="1"/>
    <col min="5897" max="5899" width="13.85546875" style="595" bestFit="1" customWidth="1"/>
    <col min="5900" max="6144" width="11.42578125" style="595"/>
    <col min="6145" max="6145" width="6.28515625" style="595" customWidth="1"/>
    <col min="6146" max="6146" width="0.85546875" style="595" customWidth="1"/>
    <col min="6147" max="6147" width="69.7109375" style="595" customWidth="1"/>
    <col min="6148" max="6148" width="30.85546875" style="595" customWidth="1"/>
    <col min="6149" max="6149" width="30.140625" style="595" customWidth="1"/>
    <col min="6150" max="6150" width="4.85546875" style="595" customWidth="1"/>
    <col min="6151" max="6151" width="2.85546875" style="595" customWidth="1"/>
    <col min="6152" max="6152" width="16.5703125" style="595" bestFit="1" customWidth="1"/>
    <col min="6153" max="6155" width="13.85546875" style="595" bestFit="1" customWidth="1"/>
    <col min="6156" max="6400" width="11.42578125" style="595"/>
    <col min="6401" max="6401" width="6.28515625" style="595" customWidth="1"/>
    <col min="6402" max="6402" width="0.85546875" style="595" customWidth="1"/>
    <col min="6403" max="6403" width="69.7109375" style="595" customWidth="1"/>
    <col min="6404" max="6404" width="30.85546875" style="595" customWidth="1"/>
    <col min="6405" max="6405" width="30.140625" style="595" customWidth="1"/>
    <col min="6406" max="6406" width="4.85546875" style="595" customWidth="1"/>
    <col min="6407" max="6407" width="2.85546875" style="595" customWidth="1"/>
    <col min="6408" max="6408" width="16.5703125" style="595" bestFit="1" customWidth="1"/>
    <col min="6409" max="6411" width="13.85546875" style="595" bestFit="1" customWidth="1"/>
    <col min="6412" max="6656" width="11.42578125" style="595"/>
    <col min="6657" max="6657" width="6.28515625" style="595" customWidth="1"/>
    <col min="6658" max="6658" width="0.85546875" style="595" customWidth="1"/>
    <col min="6659" max="6659" width="69.7109375" style="595" customWidth="1"/>
    <col min="6660" max="6660" width="30.85546875" style="595" customWidth="1"/>
    <col min="6661" max="6661" width="30.140625" style="595" customWidth="1"/>
    <col min="6662" max="6662" width="4.85546875" style="595" customWidth="1"/>
    <col min="6663" max="6663" width="2.85546875" style="595" customWidth="1"/>
    <col min="6664" max="6664" width="16.5703125" style="595" bestFit="1" customWidth="1"/>
    <col min="6665" max="6667" width="13.85546875" style="595" bestFit="1" customWidth="1"/>
    <col min="6668" max="6912" width="11.42578125" style="595"/>
    <col min="6913" max="6913" width="6.28515625" style="595" customWidth="1"/>
    <col min="6914" max="6914" width="0.85546875" style="595" customWidth="1"/>
    <col min="6915" max="6915" width="69.7109375" style="595" customWidth="1"/>
    <col min="6916" max="6916" width="30.85546875" style="595" customWidth="1"/>
    <col min="6917" max="6917" width="30.140625" style="595" customWidth="1"/>
    <col min="6918" max="6918" width="4.85546875" style="595" customWidth="1"/>
    <col min="6919" max="6919" width="2.85546875" style="595" customWidth="1"/>
    <col min="6920" max="6920" width="16.5703125" style="595" bestFit="1" customWidth="1"/>
    <col min="6921" max="6923" width="13.85546875" style="595" bestFit="1" customWidth="1"/>
    <col min="6924" max="7168" width="11.42578125" style="595"/>
    <col min="7169" max="7169" width="6.28515625" style="595" customWidth="1"/>
    <col min="7170" max="7170" width="0.85546875" style="595" customWidth="1"/>
    <col min="7171" max="7171" width="69.7109375" style="595" customWidth="1"/>
    <col min="7172" max="7172" width="30.85546875" style="595" customWidth="1"/>
    <col min="7173" max="7173" width="30.140625" style="595" customWidth="1"/>
    <col min="7174" max="7174" width="4.85546875" style="595" customWidth="1"/>
    <col min="7175" max="7175" width="2.85546875" style="595" customWidth="1"/>
    <col min="7176" max="7176" width="16.5703125" style="595" bestFit="1" customWidth="1"/>
    <col min="7177" max="7179" width="13.85546875" style="595" bestFit="1" customWidth="1"/>
    <col min="7180" max="7424" width="11.42578125" style="595"/>
    <col min="7425" max="7425" width="6.28515625" style="595" customWidth="1"/>
    <col min="7426" max="7426" width="0.85546875" style="595" customWidth="1"/>
    <col min="7427" max="7427" width="69.7109375" style="595" customWidth="1"/>
    <col min="7428" max="7428" width="30.85546875" style="595" customWidth="1"/>
    <col min="7429" max="7429" width="30.140625" style="595" customWidth="1"/>
    <col min="7430" max="7430" width="4.85546875" style="595" customWidth="1"/>
    <col min="7431" max="7431" width="2.85546875" style="595" customWidth="1"/>
    <col min="7432" max="7432" width="16.5703125" style="595" bestFit="1" customWidth="1"/>
    <col min="7433" max="7435" width="13.85546875" style="595" bestFit="1" customWidth="1"/>
    <col min="7436" max="7680" width="11.42578125" style="595"/>
    <col min="7681" max="7681" width="6.28515625" style="595" customWidth="1"/>
    <col min="7682" max="7682" width="0.85546875" style="595" customWidth="1"/>
    <col min="7683" max="7683" width="69.7109375" style="595" customWidth="1"/>
    <col min="7684" max="7684" width="30.85546875" style="595" customWidth="1"/>
    <col min="7685" max="7685" width="30.140625" style="595" customWidth="1"/>
    <col min="7686" max="7686" width="4.85546875" style="595" customWidth="1"/>
    <col min="7687" max="7687" width="2.85546875" style="595" customWidth="1"/>
    <col min="7688" max="7688" width="16.5703125" style="595" bestFit="1" customWidth="1"/>
    <col min="7689" max="7691" width="13.85546875" style="595" bestFit="1" customWidth="1"/>
    <col min="7692" max="7936" width="11.42578125" style="595"/>
    <col min="7937" max="7937" width="6.28515625" style="595" customWidth="1"/>
    <col min="7938" max="7938" width="0.85546875" style="595" customWidth="1"/>
    <col min="7939" max="7939" width="69.7109375" style="595" customWidth="1"/>
    <col min="7940" max="7940" width="30.85546875" style="595" customWidth="1"/>
    <col min="7941" max="7941" width="30.140625" style="595" customWidth="1"/>
    <col min="7942" max="7942" width="4.85546875" style="595" customWidth="1"/>
    <col min="7943" max="7943" width="2.85546875" style="595" customWidth="1"/>
    <col min="7944" max="7944" width="16.5703125" style="595" bestFit="1" customWidth="1"/>
    <col min="7945" max="7947" width="13.85546875" style="595" bestFit="1" customWidth="1"/>
    <col min="7948" max="8192" width="11.42578125" style="595"/>
    <col min="8193" max="8193" width="6.28515625" style="595" customWidth="1"/>
    <col min="8194" max="8194" width="0.85546875" style="595" customWidth="1"/>
    <col min="8195" max="8195" width="69.7109375" style="595" customWidth="1"/>
    <col min="8196" max="8196" width="30.85546875" style="595" customWidth="1"/>
    <col min="8197" max="8197" width="30.140625" style="595" customWidth="1"/>
    <col min="8198" max="8198" width="4.85546875" style="595" customWidth="1"/>
    <col min="8199" max="8199" width="2.85546875" style="595" customWidth="1"/>
    <col min="8200" max="8200" width="16.5703125" style="595" bestFit="1" customWidth="1"/>
    <col min="8201" max="8203" width="13.85546875" style="595" bestFit="1" customWidth="1"/>
    <col min="8204" max="8448" width="11.42578125" style="595"/>
    <col min="8449" max="8449" width="6.28515625" style="595" customWidth="1"/>
    <col min="8450" max="8450" width="0.85546875" style="595" customWidth="1"/>
    <col min="8451" max="8451" width="69.7109375" style="595" customWidth="1"/>
    <col min="8452" max="8452" width="30.85546875" style="595" customWidth="1"/>
    <col min="8453" max="8453" width="30.140625" style="595" customWidth="1"/>
    <col min="8454" max="8454" width="4.85546875" style="595" customWidth="1"/>
    <col min="8455" max="8455" width="2.85546875" style="595" customWidth="1"/>
    <col min="8456" max="8456" width="16.5703125" style="595" bestFit="1" customWidth="1"/>
    <col min="8457" max="8459" width="13.85546875" style="595" bestFit="1" customWidth="1"/>
    <col min="8460" max="8704" width="11.42578125" style="595"/>
    <col min="8705" max="8705" width="6.28515625" style="595" customWidth="1"/>
    <col min="8706" max="8706" width="0.85546875" style="595" customWidth="1"/>
    <col min="8707" max="8707" width="69.7109375" style="595" customWidth="1"/>
    <col min="8708" max="8708" width="30.85546875" style="595" customWidth="1"/>
    <col min="8709" max="8709" width="30.140625" style="595" customWidth="1"/>
    <col min="8710" max="8710" width="4.85546875" style="595" customWidth="1"/>
    <col min="8711" max="8711" width="2.85546875" style="595" customWidth="1"/>
    <col min="8712" max="8712" width="16.5703125" style="595" bestFit="1" customWidth="1"/>
    <col min="8713" max="8715" width="13.85546875" style="595" bestFit="1" customWidth="1"/>
    <col min="8716" max="8960" width="11.42578125" style="595"/>
    <col min="8961" max="8961" width="6.28515625" style="595" customWidth="1"/>
    <col min="8962" max="8962" width="0.85546875" style="595" customWidth="1"/>
    <col min="8963" max="8963" width="69.7109375" style="595" customWidth="1"/>
    <col min="8964" max="8964" width="30.85546875" style="595" customWidth="1"/>
    <col min="8965" max="8965" width="30.140625" style="595" customWidth="1"/>
    <col min="8966" max="8966" width="4.85546875" style="595" customWidth="1"/>
    <col min="8967" max="8967" width="2.85546875" style="595" customWidth="1"/>
    <col min="8968" max="8968" width="16.5703125" style="595" bestFit="1" customWidth="1"/>
    <col min="8969" max="8971" width="13.85546875" style="595" bestFit="1" customWidth="1"/>
    <col min="8972" max="9216" width="11.42578125" style="595"/>
    <col min="9217" max="9217" width="6.28515625" style="595" customWidth="1"/>
    <col min="9218" max="9218" width="0.85546875" style="595" customWidth="1"/>
    <col min="9219" max="9219" width="69.7109375" style="595" customWidth="1"/>
    <col min="9220" max="9220" width="30.85546875" style="595" customWidth="1"/>
    <col min="9221" max="9221" width="30.140625" style="595" customWidth="1"/>
    <col min="9222" max="9222" width="4.85546875" style="595" customWidth="1"/>
    <col min="9223" max="9223" width="2.85546875" style="595" customWidth="1"/>
    <col min="9224" max="9224" width="16.5703125" style="595" bestFit="1" customWidth="1"/>
    <col min="9225" max="9227" width="13.85546875" style="595" bestFit="1" customWidth="1"/>
    <col min="9228" max="9472" width="11.42578125" style="595"/>
    <col min="9473" max="9473" width="6.28515625" style="595" customWidth="1"/>
    <col min="9474" max="9474" width="0.85546875" style="595" customWidth="1"/>
    <col min="9475" max="9475" width="69.7109375" style="595" customWidth="1"/>
    <col min="9476" max="9476" width="30.85546875" style="595" customWidth="1"/>
    <col min="9477" max="9477" width="30.140625" style="595" customWidth="1"/>
    <col min="9478" max="9478" width="4.85546875" style="595" customWidth="1"/>
    <col min="9479" max="9479" width="2.85546875" style="595" customWidth="1"/>
    <col min="9480" max="9480" width="16.5703125" style="595" bestFit="1" customWidth="1"/>
    <col min="9481" max="9483" width="13.85546875" style="595" bestFit="1" customWidth="1"/>
    <col min="9484" max="9728" width="11.42578125" style="595"/>
    <col min="9729" max="9729" width="6.28515625" style="595" customWidth="1"/>
    <col min="9730" max="9730" width="0.85546875" style="595" customWidth="1"/>
    <col min="9731" max="9731" width="69.7109375" style="595" customWidth="1"/>
    <col min="9732" max="9732" width="30.85546875" style="595" customWidth="1"/>
    <col min="9733" max="9733" width="30.140625" style="595" customWidth="1"/>
    <col min="9734" max="9734" width="4.85546875" style="595" customWidth="1"/>
    <col min="9735" max="9735" width="2.85546875" style="595" customWidth="1"/>
    <col min="9736" max="9736" width="16.5703125" style="595" bestFit="1" customWidth="1"/>
    <col min="9737" max="9739" width="13.85546875" style="595" bestFit="1" customWidth="1"/>
    <col min="9740" max="9984" width="11.42578125" style="595"/>
    <col min="9985" max="9985" width="6.28515625" style="595" customWidth="1"/>
    <col min="9986" max="9986" width="0.85546875" style="595" customWidth="1"/>
    <col min="9987" max="9987" width="69.7109375" style="595" customWidth="1"/>
    <col min="9988" max="9988" width="30.85546875" style="595" customWidth="1"/>
    <col min="9989" max="9989" width="30.140625" style="595" customWidth="1"/>
    <col min="9990" max="9990" width="4.85546875" style="595" customWidth="1"/>
    <col min="9991" max="9991" width="2.85546875" style="595" customWidth="1"/>
    <col min="9992" max="9992" width="16.5703125" style="595" bestFit="1" customWidth="1"/>
    <col min="9993" max="9995" width="13.85546875" style="595" bestFit="1" customWidth="1"/>
    <col min="9996" max="10240" width="11.42578125" style="595"/>
    <col min="10241" max="10241" width="6.28515625" style="595" customWidth="1"/>
    <col min="10242" max="10242" width="0.85546875" style="595" customWidth="1"/>
    <col min="10243" max="10243" width="69.7109375" style="595" customWidth="1"/>
    <col min="10244" max="10244" width="30.85546875" style="595" customWidth="1"/>
    <col min="10245" max="10245" width="30.140625" style="595" customWidth="1"/>
    <col min="10246" max="10246" width="4.85546875" style="595" customWidth="1"/>
    <col min="10247" max="10247" width="2.85546875" style="595" customWidth="1"/>
    <col min="10248" max="10248" width="16.5703125" style="595" bestFit="1" customWidth="1"/>
    <col min="10249" max="10251" width="13.85546875" style="595" bestFit="1" customWidth="1"/>
    <col min="10252" max="10496" width="11.42578125" style="595"/>
    <col min="10497" max="10497" width="6.28515625" style="595" customWidth="1"/>
    <col min="10498" max="10498" width="0.85546875" style="595" customWidth="1"/>
    <col min="10499" max="10499" width="69.7109375" style="595" customWidth="1"/>
    <col min="10500" max="10500" width="30.85546875" style="595" customWidth="1"/>
    <col min="10501" max="10501" width="30.140625" style="595" customWidth="1"/>
    <col min="10502" max="10502" width="4.85546875" style="595" customWidth="1"/>
    <col min="10503" max="10503" width="2.85546875" style="595" customWidth="1"/>
    <col min="10504" max="10504" width="16.5703125" style="595" bestFit="1" customWidth="1"/>
    <col min="10505" max="10507" width="13.85546875" style="595" bestFit="1" customWidth="1"/>
    <col min="10508" max="10752" width="11.42578125" style="595"/>
    <col min="10753" max="10753" width="6.28515625" style="595" customWidth="1"/>
    <col min="10754" max="10754" width="0.85546875" style="595" customWidth="1"/>
    <col min="10755" max="10755" width="69.7109375" style="595" customWidth="1"/>
    <col min="10756" max="10756" width="30.85546875" style="595" customWidth="1"/>
    <col min="10757" max="10757" width="30.140625" style="595" customWidth="1"/>
    <col min="10758" max="10758" width="4.85546875" style="595" customWidth="1"/>
    <col min="10759" max="10759" width="2.85546875" style="595" customWidth="1"/>
    <col min="10760" max="10760" width="16.5703125" style="595" bestFit="1" customWidth="1"/>
    <col min="10761" max="10763" width="13.85546875" style="595" bestFit="1" customWidth="1"/>
    <col min="10764" max="11008" width="11.42578125" style="595"/>
    <col min="11009" max="11009" width="6.28515625" style="595" customWidth="1"/>
    <col min="11010" max="11010" width="0.85546875" style="595" customWidth="1"/>
    <col min="11011" max="11011" width="69.7109375" style="595" customWidth="1"/>
    <col min="11012" max="11012" width="30.85546875" style="595" customWidth="1"/>
    <col min="11013" max="11013" width="30.140625" style="595" customWidth="1"/>
    <col min="11014" max="11014" width="4.85546875" style="595" customWidth="1"/>
    <col min="11015" max="11015" width="2.85546875" style="595" customWidth="1"/>
    <col min="11016" max="11016" width="16.5703125" style="595" bestFit="1" customWidth="1"/>
    <col min="11017" max="11019" width="13.85546875" style="595" bestFit="1" customWidth="1"/>
    <col min="11020" max="11264" width="11.42578125" style="595"/>
    <col min="11265" max="11265" width="6.28515625" style="595" customWidth="1"/>
    <col min="11266" max="11266" width="0.85546875" style="595" customWidth="1"/>
    <col min="11267" max="11267" width="69.7109375" style="595" customWidth="1"/>
    <col min="11268" max="11268" width="30.85546875" style="595" customWidth="1"/>
    <col min="11269" max="11269" width="30.140625" style="595" customWidth="1"/>
    <col min="11270" max="11270" width="4.85546875" style="595" customWidth="1"/>
    <col min="11271" max="11271" width="2.85546875" style="595" customWidth="1"/>
    <col min="11272" max="11272" width="16.5703125" style="595" bestFit="1" customWidth="1"/>
    <col min="11273" max="11275" width="13.85546875" style="595" bestFit="1" customWidth="1"/>
    <col min="11276" max="11520" width="11.42578125" style="595"/>
    <col min="11521" max="11521" width="6.28515625" style="595" customWidth="1"/>
    <col min="11522" max="11522" width="0.85546875" style="595" customWidth="1"/>
    <col min="11523" max="11523" width="69.7109375" style="595" customWidth="1"/>
    <col min="11524" max="11524" width="30.85546875" style="595" customWidth="1"/>
    <col min="11525" max="11525" width="30.140625" style="595" customWidth="1"/>
    <col min="11526" max="11526" width="4.85546875" style="595" customWidth="1"/>
    <col min="11527" max="11527" width="2.85546875" style="595" customWidth="1"/>
    <col min="11528" max="11528" width="16.5703125" style="595" bestFit="1" customWidth="1"/>
    <col min="11529" max="11531" width="13.85546875" style="595" bestFit="1" customWidth="1"/>
    <col min="11532" max="11776" width="11.42578125" style="595"/>
    <col min="11777" max="11777" width="6.28515625" style="595" customWidth="1"/>
    <col min="11778" max="11778" width="0.85546875" style="595" customWidth="1"/>
    <col min="11779" max="11779" width="69.7109375" style="595" customWidth="1"/>
    <col min="11780" max="11780" width="30.85546875" style="595" customWidth="1"/>
    <col min="11781" max="11781" width="30.140625" style="595" customWidth="1"/>
    <col min="11782" max="11782" width="4.85546875" style="595" customWidth="1"/>
    <col min="11783" max="11783" width="2.85546875" style="595" customWidth="1"/>
    <col min="11784" max="11784" width="16.5703125" style="595" bestFit="1" customWidth="1"/>
    <col min="11785" max="11787" width="13.85546875" style="595" bestFit="1" customWidth="1"/>
    <col min="11788" max="12032" width="11.42578125" style="595"/>
    <col min="12033" max="12033" width="6.28515625" style="595" customWidth="1"/>
    <col min="12034" max="12034" width="0.85546875" style="595" customWidth="1"/>
    <col min="12035" max="12035" width="69.7109375" style="595" customWidth="1"/>
    <col min="12036" max="12036" width="30.85546875" style="595" customWidth="1"/>
    <col min="12037" max="12037" width="30.140625" style="595" customWidth="1"/>
    <col min="12038" max="12038" width="4.85546875" style="595" customWidth="1"/>
    <col min="12039" max="12039" width="2.85546875" style="595" customWidth="1"/>
    <col min="12040" max="12040" width="16.5703125" style="595" bestFit="1" customWidth="1"/>
    <col min="12041" max="12043" width="13.85546875" style="595" bestFit="1" customWidth="1"/>
    <col min="12044" max="12288" width="11.42578125" style="595"/>
    <col min="12289" max="12289" width="6.28515625" style="595" customWidth="1"/>
    <col min="12290" max="12290" width="0.85546875" style="595" customWidth="1"/>
    <col min="12291" max="12291" width="69.7109375" style="595" customWidth="1"/>
    <col min="12292" max="12292" width="30.85546875" style="595" customWidth="1"/>
    <col min="12293" max="12293" width="30.140625" style="595" customWidth="1"/>
    <col min="12294" max="12294" width="4.85546875" style="595" customWidth="1"/>
    <col min="12295" max="12295" width="2.85546875" style="595" customWidth="1"/>
    <col min="12296" max="12296" width="16.5703125" style="595" bestFit="1" customWidth="1"/>
    <col min="12297" max="12299" width="13.85546875" style="595" bestFit="1" customWidth="1"/>
    <col min="12300" max="12544" width="11.42578125" style="595"/>
    <col min="12545" max="12545" width="6.28515625" style="595" customWidth="1"/>
    <col min="12546" max="12546" width="0.85546875" style="595" customWidth="1"/>
    <col min="12547" max="12547" width="69.7109375" style="595" customWidth="1"/>
    <col min="12548" max="12548" width="30.85546875" style="595" customWidth="1"/>
    <col min="12549" max="12549" width="30.140625" style="595" customWidth="1"/>
    <col min="12550" max="12550" width="4.85546875" style="595" customWidth="1"/>
    <col min="12551" max="12551" width="2.85546875" style="595" customWidth="1"/>
    <col min="12552" max="12552" width="16.5703125" style="595" bestFit="1" customWidth="1"/>
    <col min="12553" max="12555" width="13.85546875" style="595" bestFit="1" customWidth="1"/>
    <col min="12556" max="12800" width="11.42578125" style="595"/>
    <col min="12801" max="12801" width="6.28515625" style="595" customWidth="1"/>
    <col min="12802" max="12802" width="0.85546875" style="595" customWidth="1"/>
    <col min="12803" max="12803" width="69.7109375" style="595" customWidth="1"/>
    <col min="12804" max="12804" width="30.85546875" style="595" customWidth="1"/>
    <col min="12805" max="12805" width="30.140625" style="595" customWidth="1"/>
    <col min="12806" max="12806" width="4.85546875" style="595" customWidth="1"/>
    <col min="12807" max="12807" width="2.85546875" style="595" customWidth="1"/>
    <col min="12808" max="12808" width="16.5703125" style="595" bestFit="1" customWidth="1"/>
    <col min="12809" max="12811" width="13.85546875" style="595" bestFit="1" customWidth="1"/>
    <col min="12812" max="13056" width="11.42578125" style="595"/>
    <col min="13057" max="13057" width="6.28515625" style="595" customWidth="1"/>
    <col min="13058" max="13058" width="0.85546875" style="595" customWidth="1"/>
    <col min="13059" max="13059" width="69.7109375" style="595" customWidth="1"/>
    <col min="13060" max="13060" width="30.85546875" style="595" customWidth="1"/>
    <col min="13061" max="13061" width="30.140625" style="595" customWidth="1"/>
    <col min="13062" max="13062" width="4.85546875" style="595" customWidth="1"/>
    <col min="13063" max="13063" width="2.85546875" style="595" customWidth="1"/>
    <col min="13064" max="13064" width="16.5703125" style="595" bestFit="1" customWidth="1"/>
    <col min="13065" max="13067" width="13.85546875" style="595" bestFit="1" customWidth="1"/>
    <col min="13068" max="13312" width="11.42578125" style="595"/>
    <col min="13313" max="13313" width="6.28515625" style="595" customWidth="1"/>
    <col min="13314" max="13314" width="0.85546875" style="595" customWidth="1"/>
    <col min="13315" max="13315" width="69.7109375" style="595" customWidth="1"/>
    <col min="13316" max="13316" width="30.85546875" style="595" customWidth="1"/>
    <col min="13317" max="13317" width="30.140625" style="595" customWidth="1"/>
    <col min="13318" max="13318" width="4.85546875" style="595" customWidth="1"/>
    <col min="13319" max="13319" width="2.85546875" style="595" customWidth="1"/>
    <col min="13320" max="13320" width="16.5703125" style="595" bestFit="1" customWidth="1"/>
    <col min="13321" max="13323" width="13.85546875" style="595" bestFit="1" customWidth="1"/>
    <col min="13324" max="13568" width="11.42578125" style="595"/>
    <col min="13569" max="13569" width="6.28515625" style="595" customWidth="1"/>
    <col min="13570" max="13570" width="0.85546875" style="595" customWidth="1"/>
    <col min="13571" max="13571" width="69.7109375" style="595" customWidth="1"/>
    <col min="13572" max="13572" width="30.85546875" style="595" customWidth="1"/>
    <col min="13573" max="13573" width="30.140625" style="595" customWidth="1"/>
    <col min="13574" max="13574" width="4.85546875" style="595" customWidth="1"/>
    <col min="13575" max="13575" width="2.85546875" style="595" customWidth="1"/>
    <col min="13576" max="13576" width="16.5703125" style="595" bestFit="1" customWidth="1"/>
    <col min="13577" max="13579" width="13.85546875" style="595" bestFit="1" customWidth="1"/>
    <col min="13580" max="13824" width="11.42578125" style="595"/>
    <col min="13825" max="13825" width="6.28515625" style="595" customWidth="1"/>
    <col min="13826" max="13826" width="0.85546875" style="595" customWidth="1"/>
    <col min="13827" max="13827" width="69.7109375" style="595" customWidth="1"/>
    <col min="13828" max="13828" width="30.85546875" style="595" customWidth="1"/>
    <col min="13829" max="13829" width="30.140625" style="595" customWidth="1"/>
    <col min="13830" max="13830" width="4.85546875" style="595" customWidth="1"/>
    <col min="13831" max="13831" width="2.85546875" style="595" customWidth="1"/>
    <col min="13832" max="13832" width="16.5703125" style="595" bestFit="1" customWidth="1"/>
    <col min="13833" max="13835" width="13.85546875" style="595" bestFit="1" customWidth="1"/>
    <col min="13836" max="14080" width="11.42578125" style="595"/>
    <col min="14081" max="14081" width="6.28515625" style="595" customWidth="1"/>
    <col min="14082" max="14082" width="0.85546875" style="595" customWidth="1"/>
    <col min="14083" max="14083" width="69.7109375" style="595" customWidth="1"/>
    <col min="14084" max="14084" width="30.85546875" style="595" customWidth="1"/>
    <col min="14085" max="14085" width="30.140625" style="595" customWidth="1"/>
    <col min="14086" max="14086" width="4.85546875" style="595" customWidth="1"/>
    <col min="14087" max="14087" width="2.85546875" style="595" customWidth="1"/>
    <col min="14088" max="14088" width="16.5703125" style="595" bestFit="1" customWidth="1"/>
    <col min="14089" max="14091" width="13.85546875" style="595" bestFit="1" customWidth="1"/>
    <col min="14092" max="14336" width="11.42578125" style="595"/>
    <col min="14337" max="14337" width="6.28515625" style="595" customWidth="1"/>
    <col min="14338" max="14338" width="0.85546875" style="595" customWidth="1"/>
    <col min="14339" max="14339" width="69.7109375" style="595" customWidth="1"/>
    <col min="14340" max="14340" width="30.85546875" style="595" customWidth="1"/>
    <col min="14341" max="14341" width="30.140625" style="595" customWidth="1"/>
    <col min="14342" max="14342" width="4.85546875" style="595" customWidth="1"/>
    <col min="14343" max="14343" width="2.85546875" style="595" customWidth="1"/>
    <col min="14344" max="14344" width="16.5703125" style="595" bestFit="1" customWidth="1"/>
    <col min="14345" max="14347" width="13.85546875" style="595" bestFit="1" customWidth="1"/>
    <col min="14348" max="14592" width="11.42578125" style="595"/>
    <col min="14593" max="14593" width="6.28515625" style="595" customWidth="1"/>
    <col min="14594" max="14594" width="0.85546875" style="595" customWidth="1"/>
    <col min="14595" max="14595" width="69.7109375" style="595" customWidth="1"/>
    <col min="14596" max="14596" width="30.85546875" style="595" customWidth="1"/>
    <col min="14597" max="14597" width="30.140625" style="595" customWidth="1"/>
    <col min="14598" max="14598" width="4.85546875" style="595" customWidth="1"/>
    <col min="14599" max="14599" width="2.85546875" style="595" customWidth="1"/>
    <col min="14600" max="14600" width="16.5703125" style="595" bestFit="1" customWidth="1"/>
    <col min="14601" max="14603" width="13.85546875" style="595" bestFit="1" customWidth="1"/>
    <col min="14604" max="14848" width="11.42578125" style="595"/>
    <col min="14849" max="14849" width="6.28515625" style="595" customWidth="1"/>
    <col min="14850" max="14850" width="0.85546875" style="595" customWidth="1"/>
    <col min="14851" max="14851" width="69.7109375" style="595" customWidth="1"/>
    <col min="14852" max="14852" width="30.85546875" style="595" customWidth="1"/>
    <col min="14853" max="14853" width="30.140625" style="595" customWidth="1"/>
    <col min="14854" max="14854" width="4.85546875" style="595" customWidth="1"/>
    <col min="14855" max="14855" width="2.85546875" style="595" customWidth="1"/>
    <col min="14856" max="14856" width="16.5703125" style="595" bestFit="1" customWidth="1"/>
    <col min="14857" max="14859" width="13.85546875" style="595" bestFit="1" customWidth="1"/>
    <col min="14860" max="15104" width="11.42578125" style="595"/>
    <col min="15105" max="15105" width="6.28515625" style="595" customWidth="1"/>
    <col min="15106" max="15106" width="0.85546875" style="595" customWidth="1"/>
    <col min="15107" max="15107" width="69.7109375" style="595" customWidth="1"/>
    <col min="15108" max="15108" width="30.85546875" style="595" customWidth="1"/>
    <col min="15109" max="15109" width="30.140625" style="595" customWidth="1"/>
    <col min="15110" max="15110" width="4.85546875" style="595" customWidth="1"/>
    <col min="15111" max="15111" width="2.85546875" style="595" customWidth="1"/>
    <col min="15112" max="15112" width="16.5703125" style="595" bestFit="1" customWidth="1"/>
    <col min="15113" max="15115" width="13.85546875" style="595" bestFit="1" customWidth="1"/>
    <col min="15116" max="15360" width="11.42578125" style="595"/>
    <col min="15361" max="15361" width="6.28515625" style="595" customWidth="1"/>
    <col min="15362" max="15362" width="0.85546875" style="595" customWidth="1"/>
    <col min="15363" max="15363" width="69.7109375" style="595" customWidth="1"/>
    <col min="15364" max="15364" width="30.85546875" style="595" customWidth="1"/>
    <col min="15365" max="15365" width="30.140625" style="595" customWidth="1"/>
    <col min="15366" max="15366" width="4.85546875" style="595" customWidth="1"/>
    <col min="15367" max="15367" width="2.85546875" style="595" customWidth="1"/>
    <col min="15368" max="15368" width="16.5703125" style="595" bestFit="1" customWidth="1"/>
    <col min="15369" max="15371" width="13.85546875" style="595" bestFit="1" customWidth="1"/>
    <col min="15372" max="15616" width="11.42578125" style="595"/>
    <col min="15617" max="15617" width="6.28515625" style="595" customWidth="1"/>
    <col min="15618" max="15618" width="0.85546875" style="595" customWidth="1"/>
    <col min="15619" max="15619" width="69.7109375" style="595" customWidth="1"/>
    <col min="15620" max="15620" width="30.85546875" style="595" customWidth="1"/>
    <col min="15621" max="15621" width="30.140625" style="595" customWidth="1"/>
    <col min="15622" max="15622" width="4.85546875" style="595" customWidth="1"/>
    <col min="15623" max="15623" width="2.85546875" style="595" customWidth="1"/>
    <col min="15624" max="15624" width="16.5703125" style="595" bestFit="1" customWidth="1"/>
    <col min="15625" max="15627" width="13.85546875" style="595" bestFit="1" customWidth="1"/>
    <col min="15628" max="15872" width="11.42578125" style="595"/>
    <col min="15873" max="15873" width="6.28515625" style="595" customWidth="1"/>
    <col min="15874" max="15874" width="0.85546875" style="595" customWidth="1"/>
    <col min="15875" max="15875" width="69.7109375" style="595" customWidth="1"/>
    <col min="15876" max="15876" width="30.85546875" style="595" customWidth="1"/>
    <col min="15877" max="15877" width="30.140625" style="595" customWidth="1"/>
    <col min="15878" max="15878" width="4.85546875" style="595" customWidth="1"/>
    <col min="15879" max="15879" width="2.85546875" style="595" customWidth="1"/>
    <col min="15880" max="15880" width="16.5703125" style="595" bestFit="1" customWidth="1"/>
    <col min="15881" max="15883" width="13.85546875" style="595" bestFit="1" customWidth="1"/>
    <col min="15884" max="16128" width="11.42578125" style="595"/>
    <col min="16129" max="16129" width="6.28515625" style="595" customWidth="1"/>
    <col min="16130" max="16130" width="0.85546875" style="595" customWidth="1"/>
    <col min="16131" max="16131" width="69.7109375" style="595" customWidth="1"/>
    <col min="16132" max="16132" width="30.85546875" style="595" customWidth="1"/>
    <col min="16133" max="16133" width="30.140625" style="595" customWidth="1"/>
    <col min="16134" max="16134" width="4.85546875" style="595" customWidth="1"/>
    <col min="16135" max="16135" width="2.85546875" style="595" customWidth="1"/>
    <col min="16136" max="16136" width="16.5703125" style="595" bestFit="1" customWidth="1"/>
    <col min="16137" max="16139" width="13.85546875" style="595" bestFit="1" customWidth="1"/>
    <col min="16140" max="16384" width="11.42578125" style="595"/>
  </cols>
  <sheetData>
    <row r="1" spans="3:10" ht="7.5" customHeight="1"/>
    <row r="2" spans="3:10" s="599" customFormat="1">
      <c r="C2" s="595"/>
      <c r="D2" s="595"/>
      <c r="E2" s="597"/>
      <c r="F2" s="598"/>
    </row>
    <row r="3" spans="3:10" s="599" customFormat="1" ht="15.75">
      <c r="C3" s="595"/>
      <c r="D3" s="595"/>
      <c r="E3" s="600"/>
      <c r="F3" s="601"/>
      <c r="H3" s="598"/>
    </row>
    <row r="4" spans="3:10" s="599" customFormat="1">
      <c r="C4" s="602" t="s">
        <v>1469</v>
      </c>
      <c r="D4" s="602"/>
      <c r="E4" s="603"/>
      <c r="F4" s="604"/>
    </row>
    <row r="5" spans="3:10" s="599" customFormat="1">
      <c r="C5" s="595"/>
      <c r="D5" s="595"/>
      <c r="E5" s="603"/>
      <c r="F5" s="604"/>
      <c r="H5" s="598"/>
    </row>
    <row r="6" spans="3:10" s="599" customFormat="1" ht="9.75" customHeight="1">
      <c r="C6" s="595"/>
      <c r="D6" s="595"/>
      <c r="E6" s="605"/>
      <c r="F6" s="606"/>
    </row>
    <row r="7" spans="3:10" ht="6.75" customHeight="1" thickBot="1">
      <c r="C7" s="607"/>
      <c r="D7" s="607"/>
      <c r="E7" s="608"/>
      <c r="F7" s="607"/>
      <c r="G7" s="609"/>
    </row>
    <row r="8" spans="3:10" ht="18.75" thickTop="1">
      <c r="C8" s="955"/>
      <c r="D8" s="956"/>
      <c r="E8" s="957"/>
      <c r="F8" s="609"/>
      <c r="G8" s="609"/>
    </row>
    <row r="9" spans="3:10" ht="18">
      <c r="C9" s="958" t="s">
        <v>115</v>
      </c>
      <c r="D9" s="959"/>
      <c r="E9" s="960"/>
      <c r="F9" s="609"/>
      <c r="G9" s="609"/>
    </row>
    <row r="10" spans="3:10" ht="18">
      <c r="C10" s="958" t="s">
        <v>35</v>
      </c>
      <c r="D10" s="959"/>
      <c r="E10" s="960"/>
      <c r="F10" s="609"/>
      <c r="G10" s="609"/>
    </row>
    <row r="11" spans="3:10" ht="15" customHeight="1">
      <c r="C11" s="961" t="s">
        <v>1470</v>
      </c>
      <c r="D11" s="962"/>
      <c r="E11" s="963"/>
      <c r="F11" s="609"/>
    </row>
    <row r="12" spans="3:10" ht="39.75" customHeight="1">
      <c r="C12" s="964" t="s">
        <v>1471</v>
      </c>
      <c r="D12" s="965"/>
      <c r="E12" s="966"/>
      <c r="F12" s="609"/>
    </row>
    <row r="13" spans="3:10" ht="34.5" customHeight="1" thickBot="1">
      <c r="C13" s="967" t="s">
        <v>1472</v>
      </c>
      <c r="D13" s="968"/>
      <c r="E13" s="969"/>
      <c r="F13" s="610"/>
      <c r="J13" s="611"/>
    </row>
    <row r="14" spans="3:10" ht="6" customHeight="1" thickTop="1" thickBot="1">
      <c r="C14" s="610"/>
      <c r="D14" s="610"/>
      <c r="E14" s="612"/>
      <c r="F14" s="613"/>
      <c r="G14" s="609"/>
    </row>
    <row r="15" spans="3:10" s="615" customFormat="1" ht="11.25" customHeight="1" thickTop="1">
      <c r="C15" s="950" t="s">
        <v>1473</v>
      </c>
      <c r="D15" s="614"/>
      <c r="E15" s="952" t="s">
        <v>1474</v>
      </c>
      <c r="F15" s="613"/>
    </row>
    <row r="16" spans="3:10" s="615" customFormat="1" ht="7.5" customHeight="1" thickBot="1">
      <c r="C16" s="951"/>
      <c r="D16" s="616"/>
      <c r="E16" s="953"/>
      <c r="F16" s="595"/>
    </row>
    <row r="17" spans="3:14" ht="6" customHeight="1" thickTop="1" thickBot="1">
      <c r="E17" s="595"/>
      <c r="F17" s="617"/>
    </row>
    <row r="18" spans="3:14" s="623" customFormat="1" ht="20.25" customHeight="1" thickTop="1">
      <c r="C18" s="618" t="s">
        <v>1475</v>
      </c>
      <c r="D18" s="619"/>
      <c r="E18" s="620">
        <v>4376333505.8999996</v>
      </c>
      <c r="F18" s="617"/>
      <c r="G18" s="617"/>
      <c r="H18" s="617"/>
      <c r="I18" s="617"/>
      <c r="J18" s="617"/>
      <c r="K18" s="617"/>
      <c r="L18" s="617"/>
      <c r="M18" s="621"/>
      <c r="N18" s="622"/>
    </row>
    <row r="19" spans="3:14" s="623" customFormat="1" ht="15.75" customHeight="1">
      <c r="C19" s="624"/>
      <c r="D19" s="625"/>
      <c r="E19" s="58"/>
      <c r="F19" s="617"/>
      <c r="G19" s="617"/>
      <c r="H19" s="626"/>
      <c r="I19" s="627"/>
      <c r="J19" s="617"/>
      <c r="K19" s="617"/>
      <c r="L19" s="617"/>
      <c r="M19" s="621"/>
      <c r="N19" s="622"/>
    </row>
    <row r="20" spans="3:14" s="623" customFormat="1" ht="15">
      <c r="C20" s="628"/>
      <c r="D20" s="629"/>
      <c r="E20" s="58"/>
      <c r="F20" s="617"/>
      <c r="G20" s="617"/>
      <c r="H20" s="617"/>
      <c r="I20" s="617"/>
      <c r="J20" s="617"/>
      <c r="K20" s="617"/>
      <c r="L20" s="617"/>
      <c r="M20" s="621"/>
      <c r="N20" s="622"/>
    </row>
    <row r="21" spans="3:14" s="623" customFormat="1" ht="15" customHeight="1">
      <c r="C21" s="624"/>
      <c r="D21" s="625"/>
      <c r="E21" s="58"/>
      <c r="F21" s="630"/>
      <c r="G21" s="617"/>
      <c r="H21" s="617"/>
      <c r="I21" s="627"/>
      <c r="J21" s="617"/>
      <c r="K21" s="617"/>
      <c r="L21" s="617"/>
      <c r="M21" s="621"/>
      <c r="N21" s="622"/>
    </row>
    <row r="22" spans="3:14" s="623" customFormat="1" ht="15" customHeight="1">
      <c r="C22" s="631" t="s">
        <v>1476</v>
      </c>
      <c r="D22" s="625"/>
      <c r="E22" s="632">
        <v>0</v>
      </c>
      <c r="F22" s="630"/>
      <c r="G22" s="617"/>
      <c r="H22" s="617"/>
      <c r="I22" s="627"/>
      <c r="J22" s="617"/>
      <c r="K22" s="617"/>
      <c r="L22" s="617"/>
      <c r="M22" s="621"/>
      <c r="N22" s="622"/>
    </row>
    <row r="23" spans="3:14" s="623" customFormat="1" ht="15" customHeight="1">
      <c r="C23" s="624" t="s">
        <v>1477</v>
      </c>
      <c r="D23" s="625"/>
      <c r="E23" s="58"/>
      <c r="F23" s="630"/>
      <c r="G23" s="617"/>
      <c r="H23" s="617"/>
      <c r="I23" s="627"/>
      <c r="J23" s="617"/>
      <c r="K23" s="617"/>
      <c r="L23" s="617"/>
      <c r="M23" s="621"/>
      <c r="N23" s="622"/>
    </row>
    <row r="24" spans="3:14" s="623" customFormat="1" ht="15" customHeight="1">
      <c r="C24" s="624" t="s">
        <v>1478</v>
      </c>
      <c r="D24" s="625"/>
      <c r="E24" s="58"/>
      <c r="F24" s="630"/>
      <c r="G24" s="617"/>
      <c r="H24" s="617"/>
      <c r="I24" s="627"/>
      <c r="J24" s="617"/>
      <c r="K24" s="617"/>
      <c r="L24" s="617"/>
      <c r="M24" s="621"/>
      <c r="N24" s="622"/>
    </row>
    <row r="25" spans="3:14" s="623" customFormat="1" ht="25.5">
      <c r="C25" s="624" t="s">
        <v>1479</v>
      </c>
      <c r="D25" s="625"/>
      <c r="E25" s="633"/>
      <c r="F25" s="630"/>
      <c r="G25" s="617"/>
      <c r="H25" s="626"/>
      <c r="I25" s="627"/>
      <c r="J25" s="617"/>
      <c r="K25" s="617"/>
      <c r="L25" s="617"/>
      <c r="M25" s="621"/>
      <c r="N25" s="622"/>
    </row>
    <row r="26" spans="3:14" s="623" customFormat="1" ht="15">
      <c r="C26" s="624" t="s">
        <v>1480</v>
      </c>
      <c r="D26" s="625"/>
      <c r="E26" s="633"/>
      <c r="F26" s="630"/>
      <c r="G26" s="617"/>
      <c r="H26" s="626"/>
      <c r="I26" s="627"/>
      <c r="J26" s="617"/>
      <c r="K26" s="617"/>
      <c r="L26" s="617"/>
      <c r="M26" s="621"/>
      <c r="N26" s="622"/>
    </row>
    <row r="27" spans="3:14" s="638" customFormat="1" ht="15.75" customHeight="1">
      <c r="C27" s="634" t="s">
        <v>1481</v>
      </c>
      <c r="D27" s="635"/>
      <c r="E27" s="58"/>
      <c r="F27" s="617"/>
      <c r="G27" s="630"/>
      <c r="H27" s="630"/>
      <c r="I27" s="626"/>
      <c r="J27" s="626"/>
      <c r="K27" s="626"/>
      <c r="L27" s="630"/>
      <c r="M27" s="636"/>
      <c r="N27" s="637"/>
    </row>
    <row r="28" spans="3:14" s="638" customFormat="1" ht="18" customHeight="1">
      <c r="C28" s="634" t="s">
        <v>1482</v>
      </c>
      <c r="D28" s="617"/>
      <c r="E28" s="58"/>
      <c r="F28" s="617"/>
      <c r="G28" s="630"/>
      <c r="H28" s="630"/>
      <c r="I28" s="626"/>
      <c r="J28" s="626"/>
      <c r="K28" s="626"/>
      <c r="L28" s="630"/>
      <c r="M28" s="636"/>
      <c r="N28" s="637"/>
    </row>
    <row r="29" spans="3:14" s="638" customFormat="1" ht="8.25" customHeight="1">
      <c r="C29" s="639"/>
      <c r="D29" s="617"/>
      <c r="E29" s="58"/>
      <c r="F29" s="617"/>
      <c r="G29" s="630"/>
      <c r="H29" s="630"/>
      <c r="I29" s="626"/>
      <c r="J29" s="626"/>
      <c r="K29" s="626"/>
      <c r="L29" s="630"/>
      <c r="M29" s="636"/>
      <c r="N29" s="637"/>
    </row>
    <row r="30" spans="3:14" s="623" customFormat="1" ht="18.75" customHeight="1">
      <c r="C30" s="640"/>
      <c r="D30" s="641"/>
      <c r="E30" s="642"/>
      <c r="F30" s="617"/>
      <c r="G30" s="617"/>
      <c r="H30" s="627"/>
      <c r="I30" s="627"/>
      <c r="J30" s="617"/>
      <c r="K30" s="617"/>
      <c r="L30" s="617"/>
      <c r="M30" s="621"/>
      <c r="N30" s="622"/>
    </row>
    <row r="31" spans="3:14" s="623" customFormat="1" ht="4.5" customHeight="1">
      <c r="C31" s="643"/>
      <c r="D31" s="644"/>
      <c r="E31" s="58"/>
      <c r="F31" s="617"/>
      <c r="G31" s="617"/>
      <c r="H31" s="627"/>
      <c r="I31" s="627"/>
      <c r="J31" s="617"/>
      <c r="K31" s="617"/>
      <c r="L31" s="617"/>
      <c r="M31" s="621"/>
      <c r="N31" s="622"/>
    </row>
    <row r="32" spans="3:14" s="623" customFormat="1" ht="4.5" customHeight="1">
      <c r="C32" s="643"/>
      <c r="D32" s="644"/>
      <c r="E32" s="58"/>
      <c r="F32" s="617"/>
      <c r="G32" s="617"/>
      <c r="H32" s="627"/>
      <c r="I32" s="627"/>
      <c r="J32" s="617"/>
      <c r="K32" s="617"/>
      <c r="L32" s="617"/>
      <c r="M32" s="621"/>
      <c r="N32" s="622"/>
    </row>
    <row r="33" spans="3:14" s="623" customFormat="1" ht="18.75" customHeight="1">
      <c r="C33" s="631" t="s">
        <v>1483</v>
      </c>
      <c r="D33" s="644"/>
      <c r="E33" s="632">
        <f>SUM(D35:D41)</f>
        <v>353879961.21000004</v>
      </c>
      <c r="F33" s="617"/>
      <c r="G33" s="617"/>
      <c r="H33" s="645"/>
      <c r="I33" s="627"/>
      <c r="J33" s="617"/>
      <c r="K33" s="617"/>
      <c r="L33" s="617"/>
      <c r="M33" s="621"/>
      <c r="N33" s="622"/>
    </row>
    <row r="34" spans="3:14" s="623" customFormat="1" ht="14.25" customHeight="1">
      <c r="C34" s="634" t="s">
        <v>1484</v>
      </c>
      <c r="D34" s="625"/>
      <c r="E34" s="58"/>
      <c r="F34" s="617"/>
      <c r="G34" s="617"/>
      <c r="H34" s="617"/>
      <c r="I34" s="627"/>
      <c r="J34" s="617"/>
      <c r="K34" s="617"/>
      <c r="L34" s="617"/>
      <c r="M34" s="621"/>
      <c r="N34" s="622"/>
    </row>
    <row r="35" spans="3:14" s="623" customFormat="1" ht="14.25" customHeight="1">
      <c r="C35" s="634" t="s">
        <v>1485</v>
      </c>
      <c r="D35" s="629"/>
      <c r="E35" s="58"/>
      <c r="F35" s="617"/>
      <c r="G35" s="617"/>
      <c r="H35" s="617"/>
      <c r="I35" s="617"/>
      <c r="J35" s="617"/>
      <c r="K35" s="617"/>
      <c r="L35" s="617"/>
      <c r="M35" s="621"/>
      <c r="N35" s="622"/>
    </row>
    <row r="36" spans="3:14" s="623" customFormat="1" ht="14.25" customHeight="1">
      <c r="C36" s="634" t="s">
        <v>1486</v>
      </c>
      <c r="D36" s="625"/>
      <c r="E36" s="633"/>
      <c r="F36" s="617"/>
      <c r="G36" s="617"/>
      <c r="H36" s="617"/>
      <c r="I36" s="646"/>
      <c r="J36" s="617"/>
      <c r="K36" s="617"/>
      <c r="L36" s="617"/>
      <c r="M36" s="621"/>
      <c r="N36" s="622"/>
    </row>
    <row r="37" spans="3:14" s="623" customFormat="1" ht="15">
      <c r="C37" s="634" t="s">
        <v>1487</v>
      </c>
      <c r="D37" s="647">
        <v>6392574.3499999996</v>
      </c>
      <c r="E37" s="633"/>
      <c r="F37" s="617"/>
      <c r="G37" s="617"/>
      <c r="H37" s="617"/>
      <c r="I37" s="646"/>
      <c r="J37" s="617"/>
      <c r="K37" s="617"/>
      <c r="L37" s="617"/>
      <c r="M37" s="621"/>
      <c r="N37" s="622"/>
    </row>
    <row r="38" spans="3:14" s="623" customFormat="1" ht="15">
      <c r="C38" s="634" t="s">
        <v>1488</v>
      </c>
      <c r="D38" s="647">
        <v>347487386.86000001</v>
      </c>
      <c r="E38" s="58"/>
      <c r="F38" s="617"/>
      <c r="G38" s="617"/>
      <c r="H38" s="626"/>
      <c r="I38" s="626"/>
      <c r="J38" s="626"/>
      <c r="K38" s="626"/>
      <c r="L38" s="626"/>
      <c r="M38" s="648"/>
      <c r="N38" s="622"/>
    </row>
    <row r="39" spans="3:14" s="623" customFormat="1" ht="15">
      <c r="C39" s="634"/>
      <c r="D39" s="647"/>
      <c r="E39" s="58"/>
      <c r="F39" s="617"/>
      <c r="G39" s="617"/>
      <c r="H39" s="626"/>
      <c r="I39" s="626"/>
      <c r="J39" s="626"/>
      <c r="K39" s="626"/>
      <c r="L39" s="626"/>
      <c r="M39" s="648"/>
      <c r="N39" s="622"/>
    </row>
    <row r="40" spans="3:14" s="623" customFormat="1" ht="15">
      <c r="C40" s="634"/>
      <c r="D40" s="647"/>
      <c r="E40" s="58"/>
      <c r="F40" s="617"/>
      <c r="G40" s="617"/>
      <c r="H40" s="626"/>
      <c r="I40" s="626"/>
      <c r="J40" s="626"/>
      <c r="K40" s="626"/>
      <c r="L40" s="626"/>
      <c r="M40" s="648"/>
      <c r="N40" s="622"/>
    </row>
    <row r="41" spans="3:14" s="623" customFormat="1" ht="15">
      <c r="C41" s="634"/>
      <c r="D41" s="647"/>
      <c r="E41" s="58"/>
      <c r="F41" s="617"/>
      <c r="G41" s="617"/>
      <c r="H41" s="626"/>
      <c r="I41" s="626"/>
      <c r="J41" s="626"/>
      <c r="K41" s="626"/>
      <c r="L41" s="626"/>
      <c r="M41" s="648"/>
      <c r="N41" s="622"/>
    </row>
    <row r="42" spans="3:14" s="623" customFormat="1" ht="15">
      <c r="C42" s="634"/>
      <c r="D42" s="649"/>
      <c r="E42" s="58"/>
      <c r="F42" s="617"/>
      <c r="G42" s="617"/>
      <c r="H42" s="626"/>
      <c r="I42" s="626"/>
      <c r="J42" s="626"/>
      <c r="K42" s="626"/>
      <c r="L42" s="626"/>
      <c r="M42" s="648"/>
      <c r="N42" s="622"/>
    </row>
    <row r="43" spans="3:14" s="623" customFormat="1" ht="15">
      <c r="C43" s="634"/>
      <c r="D43" s="649"/>
      <c r="E43" s="58"/>
      <c r="F43" s="617"/>
      <c r="G43" s="617"/>
      <c r="H43" s="626"/>
      <c r="I43" s="626"/>
      <c r="J43" s="626"/>
      <c r="K43" s="626"/>
      <c r="L43" s="626"/>
      <c r="M43" s="648"/>
      <c r="N43" s="622"/>
    </row>
    <row r="44" spans="3:14" s="623" customFormat="1" ht="15">
      <c r="C44" s="634"/>
      <c r="D44" s="649"/>
      <c r="E44" s="58"/>
      <c r="F44" s="617"/>
      <c r="G44" s="617"/>
      <c r="H44" s="626"/>
      <c r="I44" s="626"/>
      <c r="J44" s="626"/>
      <c r="K44" s="626"/>
      <c r="L44" s="626"/>
      <c r="M44" s="648"/>
      <c r="N44" s="622"/>
    </row>
    <row r="45" spans="3:14" s="623" customFormat="1" ht="15">
      <c r="C45" s="634"/>
      <c r="D45" s="649"/>
      <c r="E45" s="58"/>
      <c r="F45" s="617"/>
      <c r="G45" s="617"/>
      <c r="H45" s="626"/>
      <c r="I45" s="626"/>
      <c r="J45" s="626"/>
      <c r="K45" s="626"/>
      <c r="L45" s="626"/>
      <c r="M45" s="648"/>
      <c r="N45" s="622"/>
    </row>
    <row r="46" spans="3:14" s="623" customFormat="1" ht="15">
      <c r="C46" s="634"/>
      <c r="D46" s="649"/>
      <c r="E46" s="58"/>
      <c r="F46" s="617"/>
      <c r="G46" s="617"/>
      <c r="H46" s="626"/>
      <c r="I46" s="626"/>
      <c r="J46" s="626"/>
      <c r="K46" s="626"/>
      <c r="L46" s="626"/>
      <c r="M46" s="648"/>
      <c r="N46" s="622"/>
    </row>
    <row r="47" spans="3:14" s="623" customFormat="1" ht="15">
      <c r="C47" s="634"/>
      <c r="D47" s="649"/>
      <c r="E47" s="58"/>
      <c r="F47" s="617"/>
      <c r="G47" s="617"/>
      <c r="H47" s="626"/>
      <c r="I47" s="626"/>
      <c r="J47" s="626"/>
      <c r="K47" s="626"/>
      <c r="L47" s="626"/>
      <c r="M47" s="648"/>
      <c r="N47" s="622"/>
    </row>
    <row r="48" spans="3:14" s="623" customFormat="1" ht="15">
      <c r="C48" s="634"/>
      <c r="D48" s="649"/>
      <c r="E48" s="58"/>
      <c r="F48" s="617"/>
      <c r="G48" s="617"/>
      <c r="H48" s="626"/>
      <c r="I48" s="626"/>
      <c r="J48" s="626"/>
      <c r="K48" s="626"/>
      <c r="L48" s="626"/>
      <c r="M48" s="648"/>
      <c r="N48" s="622"/>
    </row>
    <row r="49" spans="3:14" s="623" customFormat="1" ht="15">
      <c r="C49" s="634"/>
      <c r="E49" s="58"/>
      <c r="F49" s="617"/>
      <c r="G49" s="617"/>
      <c r="H49" s="650"/>
      <c r="I49" s="627"/>
      <c r="J49" s="626"/>
      <c r="K49" s="617"/>
      <c r="L49" s="617"/>
      <c r="M49" s="621"/>
      <c r="N49" s="622"/>
    </row>
    <row r="50" spans="3:14" s="623" customFormat="1" ht="15">
      <c r="C50" s="631" t="s">
        <v>1489</v>
      </c>
      <c r="D50" s="625"/>
      <c r="E50" s="632">
        <f>+E18+E22-E33</f>
        <v>4022453544.6899996</v>
      </c>
      <c r="F50" s="617"/>
      <c r="G50" s="617"/>
      <c r="H50" s="650"/>
      <c r="I50" s="627"/>
      <c r="J50" s="626"/>
      <c r="K50" s="617"/>
      <c r="L50" s="617"/>
      <c r="M50" s="621"/>
      <c r="N50" s="622"/>
    </row>
    <row r="51" spans="3:14" s="623" customFormat="1" ht="15">
      <c r="C51" s="624"/>
      <c r="D51" s="625"/>
      <c r="E51" s="58"/>
      <c r="F51" s="617"/>
      <c r="G51" s="617"/>
      <c r="H51" s="650"/>
      <c r="I51" s="627"/>
      <c r="J51" s="626"/>
      <c r="K51" s="617"/>
      <c r="L51" s="617"/>
      <c r="M51" s="621"/>
      <c r="N51" s="622"/>
    </row>
    <row r="52" spans="3:14" s="623" customFormat="1" ht="15">
      <c r="C52" s="624"/>
      <c r="D52" s="651"/>
      <c r="E52" s="58"/>
      <c r="F52" s="617"/>
      <c r="G52" s="617"/>
      <c r="H52" s="650"/>
      <c r="I52" s="626"/>
      <c r="J52" s="627"/>
      <c r="K52" s="617"/>
      <c r="L52" s="617"/>
      <c r="M52" s="621"/>
      <c r="N52" s="622"/>
    </row>
    <row r="53" spans="3:14" s="623" customFormat="1" ht="15.75" customHeight="1">
      <c r="C53" s="624"/>
      <c r="D53" s="625"/>
      <c r="E53" s="58"/>
      <c r="F53" s="617"/>
      <c r="G53" s="617"/>
      <c r="H53" s="627"/>
      <c r="I53" s="627"/>
      <c r="J53" s="617"/>
      <c r="K53" s="617"/>
      <c r="L53" s="617"/>
      <c r="M53" s="621"/>
      <c r="N53" s="622"/>
    </row>
    <row r="54" spans="3:14" s="623" customFormat="1" ht="15">
      <c r="C54" s="624"/>
      <c r="D54" s="625"/>
      <c r="E54" s="58"/>
      <c r="F54" s="617"/>
      <c r="G54" s="617"/>
      <c r="H54" s="627"/>
      <c r="I54" s="627"/>
      <c r="J54" s="617"/>
      <c r="K54" s="617"/>
      <c r="L54" s="617"/>
      <c r="M54" s="621"/>
      <c r="N54" s="622"/>
    </row>
    <row r="55" spans="3:14" s="623" customFormat="1" ht="15">
      <c r="C55" s="628"/>
      <c r="D55" s="629"/>
      <c r="E55" s="58"/>
      <c r="F55" s="617"/>
      <c r="G55" s="617"/>
      <c r="H55" s="650"/>
      <c r="I55" s="626"/>
      <c r="J55" s="617"/>
      <c r="K55" s="617"/>
      <c r="L55" s="617"/>
      <c r="M55" s="621"/>
      <c r="N55" s="622"/>
    </row>
    <row r="56" spans="3:14" s="623" customFormat="1" ht="15">
      <c r="C56" s="624"/>
      <c r="D56" s="625"/>
      <c r="E56" s="58"/>
      <c r="F56" s="617"/>
      <c r="G56" s="617"/>
      <c r="H56" s="650"/>
      <c r="I56" s="626"/>
      <c r="J56" s="617"/>
      <c r="K56" s="617"/>
      <c r="L56" s="617"/>
      <c r="M56" s="621"/>
      <c r="N56" s="622"/>
    </row>
    <row r="57" spans="3:14" s="623" customFormat="1" ht="4.5" customHeight="1">
      <c r="C57" s="652"/>
      <c r="D57" s="653"/>
      <c r="E57" s="642"/>
      <c r="F57" s="617"/>
      <c r="G57" s="617"/>
      <c r="H57" s="626"/>
      <c r="I57" s="626"/>
      <c r="J57" s="626"/>
      <c r="K57" s="617"/>
      <c r="L57" s="617"/>
      <c r="M57" s="621"/>
      <c r="N57" s="622"/>
    </row>
    <row r="58" spans="3:14" s="623" customFormat="1" ht="23.25" customHeight="1">
      <c r="C58" s="654"/>
      <c r="D58" s="655"/>
      <c r="E58" s="642"/>
      <c r="F58" s="617"/>
      <c r="G58" s="617"/>
      <c r="H58" s="627"/>
      <c r="I58" s="617"/>
      <c r="J58" s="617"/>
      <c r="K58" s="617"/>
      <c r="L58" s="617"/>
      <c r="M58" s="621"/>
      <c r="N58" s="622"/>
    </row>
    <row r="59" spans="3:14" s="623" customFormat="1" ht="15.75" thickBot="1">
      <c r="C59" s="656"/>
      <c r="D59" s="657"/>
      <c r="E59" s="658"/>
      <c r="F59" s="617"/>
      <c r="G59" s="617"/>
      <c r="H59" s="659"/>
      <c r="I59" s="660"/>
      <c r="J59" s="617"/>
      <c r="K59" s="617"/>
      <c r="L59" s="617"/>
      <c r="M59" s="621"/>
      <c r="N59" s="622"/>
    </row>
    <row r="60" spans="3:14" s="623" customFormat="1" ht="6" customHeight="1" thickTop="1">
      <c r="C60" s="661"/>
      <c r="D60" s="661"/>
      <c r="E60" s="662"/>
      <c r="F60" s="617"/>
      <c r="G60" s="617"/>
      <c r="H60" s="617"/>
      <c r="I60" s="617"/>
      <c r="J60" s="617"/>
      <c r="K60" s="617"/>
      <c r="L60" s="617"/>
      <c r="M60" s="621"/>
      <c r="N60" s="622"/>
    </row>
    <row r="61" spans="3:14" s="623" customFormat="1" ht="22.5" customHeight="1">
      <c r="C61" s="954" t="s">
        <v>10</v>
      </c>
      <c r="D61" s="954"/>
      <c r="E61" s="954"/>
      <c r="F61" s="617"/>
      <c r="G61" s="617"/>
      <c r="H61" s="617"/>
      <c r="I61" s="617"/>
      <c r="J61" s="617"/>
      <c r="K61" s="617"/>
      <c r="L61" s="617"/>
      <c r="M61" s="621"/>
      <c r="N61" s="622"/>
    </row>
    <row r="62" spans="3:14" s="623" customFormat="1" ht="22.5" customHeight="1">
      <c r="C62" s="663"/>
      <c r="D62" s="663"/>
      <c r="E62" s="663"/>
      <c r="F62" s="617"/>
      <c r="G62" s="617"/>
      <c r="H62" s="617"/>
      <c r="I62" s="617"/>
      <c r="J62" s="617"/>
      <c r="K62" s="617"/>
      <c r="L62" s="617"/>
      <c r="M62" s="621"/>
      <c r="N62" s="622"/>
    </row>
    <row r="63" spans="3:14" s="623" customFormat="1" ht="22.5" customHeight="1">
      <c r="C63" s="663"/>
      <c r="D63" s="663"/>
      <c r="E63" s="663"/>
      <c r="F63" s="617"/>
      <c r="G63" s="617"/>
      <c r="H63" s="617"/>
      <c r="I63" s="617"/>
      <c r="J63" s="617"/>
      <c r="K63" s="617"/>
      <c r="L63" s="617"/>
      <c r="M63" s="621"/>
      <c r="N63" s="622"/>
    </row>
    <row r="64" spans="3:14" s="623" customFormat="1" ht="22.5" customHeight="1">
      <c r="C64" s="663"/>
      <c r="D64" s="663"/>
      <c r="E64" s="663"/>
      <c r="F64" s="617"/>
      <c r="G64" s="617"/>
      <c r="H64" s="617"/>
      <c r="I64" s="617"/>
      <c r="J64" s="617"/>
      <c r="K64" s="617"/>
      <c r="L64" s="617"/>
      <c r="M64" s="621"/>
      <c r="N64" s="622"/>
    </row>
    <row r="65" spans="3:14" s="623" customFormat="1" ht="22.5" customHeight="1">
      <c r="C65" s="663"/>
      <c r="D65" s="663"/>
      <c r="E65" s="663"/>
      <c r="F65" s="617"/>
      <c r="G65" s="617"/>
      <c r="H65" s="617"/>
      <c r="I65" s="617"/>
      <c r="J65" s="617"/>
      <c r="K65" s="617"/>
      <c r="L65" s="617"/>
      <c r="M65" s="621"/>
      <c r="N65" s="622"/>
    </row>
    <row r="66" spans="3:14" s="623" customFormat="1" ht="15">
      <c r="C66" s="663"/>
      <c r="D66" s="663"/>
      <c r="E66" s="663"/>
      <c r="F66" s="617"/>
      <c r="G66" s="617"/>
      <c r="H66" s="617"/>
      <c r="I66" s="617"/>
      <c r="J66" s="617"/>
      <c r="K66" s="617"/>
      <c r="L66" s="617"/>
      <c r="M66" s="621"/>
      <c r="N66" s="622"/>
    </row>
    <row r="67" spans="3:14" s="623" customFormat="1" ht="15">
      <c r="C67" s="664"/>
      <c r="D67" s="664"/>
      <c r="E67" s="664"/>
      <c r="F67" s="617"/>
      <c r="G67" s="617"/>
      <c r="H67" s="617"/>
      <c r="I67" s="617"/>
      <c r="J67" s="617"/>
      <c r="K67" s="617"/>
      <c r="L67" s="617"/>
      <c r="M67" s="621"/>
      <c r="N67" s="622"/>
    </row>
    <row r="68" spans="3:14" s="623" customFormat="1" ht="22.5" customHeight="1">
      <c r="C68" s="665"/>
      <c r="D68" s="665"/>
      <c r="E68" s="665"/>
      <c r="F68" s="617"/>
      <c r="G68" s="617"/>
      <c r="H68" s="617"/>
      <c r="I68" s="617"/>
      <c r="J68" s="617"/>
      <c r="K68" s="617"/>
      <c r="L68" s="617"/>
      <c r="M68" s="621"/>
      <c r="N68" s="622"/>
    </row>
    <row r="69" spans="3:14" s="623" customFormat="1" ht="15">
      <c r="C69" s="661"/>
      <c r="D69" s="661"/>
      <c r="E69" s="662"/>
      <c r="F69" s="666"/>
      <c r="G69" s="617"/>
      <c r="H69" s="617"/>
      <c r="I69" s="617"/>
      <c r="J69" s="617"/>
      <c r="K69" s="617"/>
      <c r="L69" s="617"/>
      <c r="M69" s="621"/>
      <c r="N69" s="622"/>
    </row>
    <row r="70" spans="3:14" s="623" customFormat="1" ht="15">
      <c r="C70" s="661"/>
      <c r="D70" s="661"/>
      <c r="E70" s="662"/>
      <c r="F70" s="611"/>
      <c r="G70" s="666"/>
      <c r="H70" s="666"/>
      <c r="I70" s="666"/>
      <c r="J70" s="666"/>
      <c r="K70" s="666"/>
      <c r="L70" s="666"/>
      <c r="M70" s="666"/>
      <c r="N70" s="622"/>
    </row>
    <row r="71" spans="3:14">
      <c r="C71" s="667"/>
      <c r="D71" s="667"/>
      <c r="E71" s="595"/>
    </row>
    <row r="72" spans="3:14">
      <c r="E72" s="595"/>
    </row>
  </sheetData>
  <mergeCells count="9">
    <mergeCell ref="C15:C16"/>
    <mergeCell ref="E15:E16"/>
    <mergeCell ref="C61:E61"/>
    <mergeCell ref="C8:E8"/>
    <mergeCell ref="C9:E9"/>
    <mergeCell ref="C10:E10"/>
    <mergeCell ref="C11:E11"/>
    <mergeCell ref="C12:E12"/>
    <mergeCell ref="C13:E13"/>
  </mergeCells>
  <printOptions horizontalCentered="1"/>
  <pageMargins left="0.39370078740157483" right="0.39370078740157483" top="0.39370078740157483" bottom="0.39370078740157483" header="0" footer="0"/>
  <pageSetup scale="70" orientation="portrait" r:id="rId1"/>
  <headerFooter alignWithMargins="0"/>
  <rowBreaks count="1" manualBreakCount="1">
    <brk id="68" max="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E60"/>
  <sheetViews>
    <sheetView showGridLines="0" zoomScaleNormal="100" workbookViewId="0">
      <selection activeCell="D19" sqref="D19"/>
    </sheetView>
  </sheetViews>
  <sheetFormatPr baseColWidth="10" defaultRowHeight="15"/>
  <cols>
    <col min="1" max="1" width="1.28515625" customWidth="1"/>
    <col min="2" max="2" width="2.7109375" customWidth="1"/>
    <col min="3" max="3" width="74.7109375" customWidth="1"/>
    <col min="4" max="5" width="32.7109375" customWidth="1"/>
  </cols>
  <sheetData>
    <row r="2" spans="2:5" ht="6" customHeight="1" thickBot="1">
      <c r="B2" s="36"/>
      <c r="C2" s="36"/>
      <c r="D2" s="36"/>
      <c r="E2" s="37"/>
    </row>
    <row r="3" spans="2:5" ht="18.75" thickTop="1">
      <c r="B3" s="970" t="s">
        <v>115</v>
      </c>
      <c r="C3" s="971"/>
      <c r="D3" s="971"/>
      <c r="E3" s="972"/>
    </row>
    <row r="4" spans="2:5" ht="18">
      <c r="B4" s="973" t="s">
        <v>37</v>
      </c>
      <c r="C4" s="974"/>
      <c r="D4" s="974"/>
      <c r="E4" s="975"/>
    </row>
    <row r="5" spans="2:5" ht="18">
      <c r="B5" s="976"/>
      <c r="C5" s="977"/>
      <c r="D5" s="977"/>
      <c r="E5" s="978"/>
    </row>
    <row r="6" spans="2:5">
      <c r="B6" s="979" t="s">
        <v>36</v>
      </c>
      <c r="C6" s="980"/>
      <c r="D6" s="980"/>
      <c r="E6" s="981"/>
    </row>
    <row r="7" spans="2:5">
      <c r="B7" s="481"/>
      <c r="C7" s="69" t="s">
        <v>1520</v>
      </c>
      <c r="D7" s="982" t="s">
        <v>1521</v>
      </c>
      <c r="E7" s="983"/>
    </row>
    <row r="8" spans="2:5" ht="15.75" thickBot="1">
      <c r="B8" s="158"/>
      <c r="C8" s="38"/>
      <c r="D8" s="38"/>
      <c r="E8" s="39"/>
    </row>
    <row r="9" spans="2:5" ht="6" customHeight="1" thickTop="1" thickBot="1"/>
    <row r="10" spans="2:5" ht="15.75" thickTop="1">
      <c r="B10" s="220" t="s">
        <v>71</v>
      </c>
      <c r="C10" s="221"/>
      <c r="D10" s="736"/>
      <c r="E10" s="217">
        <v>3906817131.02</v>
      </c>
    </row>
    <row r="11" spans="2:5">
      <c r="B11" s="40"/>
      <c r="C11" s="41"/>
      <c r="D11" s="222"/>
      <c r="E11" s="161"/>
    </row>
    <row r="12" spans="2:5">
      <c r="B12" s="98" t="s">
        <v>72</v>
      </c>
      <c r="C12" s="99"/>
      <c r="D12" s="223"/>
      <c r="E12" s="162">
        <f>SUM(E13:E33)</f>
        <v>507170677.77000004</v>
      </c>
    </row>
    <row r="13" spans="2:5">
      <c r="B13" s="42"/>
      <c r="C13" s="43" t="s">
        <v>73</v>
      </c>
      <c r="D13" s="224"/>
      <c r="E13" s="225"/>
    </row>
    <row r="14" spans="2:5">
      <c r="B14" s="42"/>
      <c r="C14" s="226" t="s">
        <v>74</v>
      </c>
      <c r="D14" s="224"/>
      <c r="E14" s="225"/>
    </row>
    <row r="15" spans="2:5">
      <c r="B15" s="42"/>
      <c r="C15" s="43" t="s">
        <v>75</v>
      </c>
      <c r="D15" s="219"/>
      <c r="E15" s="225">
        <v>32429399.890000001</v>
      </c>
    </row>
    <row r="16" spans="2:5">
      <c r="B16" s="42"/>
      <c r="C16" s="43" t="s">
        <v>76</v>
      </c>
      <c r="D16" s="219"/>
      <c r="E16" s="225">
        <v>4461972.18</v>
      </c>
    </row>
    <row r="17" spans="2:5">
      <c r="B17" s="42"/>
      <c r="C17" s="43" t="s">
        <v>77</v>
      </c>
      <c r="D17" s="219"/>
      <c r="E17" s="225">
        <v>478896.91</v>
      </c>
    </row>
    <row r="18" spans="2:5">
      <c r="B18" s="42"/>
      <c r="C18" s="43" t="s">
        <v>78</v>
      </c>
      <c r="D18" s="219"/>
      <c r="E18" s="225">
        <v>11719660.630000001</v>
      </c>
    </row>
    <row r="19" spans="2:5">
      <c r="B19" s="42"/>
      <c r="C19" s="43" t="s">
        <v>79</v>
      </c>
      <c r="D19" s="219"/>
      <c r="E19" s="225">
        <v>3535434.42</v>
      </c>
    </row>
    <row r="20" spans="2:5">
      <c r="B20" s="44"/>
      <c r="C20" s="43" t="s">
        <v>80</v>
      </c>
      <c r="D20" s="219"/>
      <c r="E20" s="225">
        <v>7513231.4299999997</v>
      </c>
    </row>
    <row r="21" spans="2:5">
      <c r="B21" s="44"/>
      <c r="C21" s="43" t="s">
        <v>81</v>
      </c>
      <c r="D21" s="219"/>
      <c r="E21" s="225"/>
    </row>
    <row r="22" spans="2:5">
      <c r="B22" s="44"/>
      <c r="C22" s="43" t="s">
        <v>82</v>
      </c>
      <c r="D22" s="219"/>
      <c r="E22" s="225"/>
    </row>
    <row r="23" spans="2:5">
      <c r="B23" s="44"/>
      <c r="C23" s="43" t="s">
        <v>83</v>
      </c>
      <c r="D23" s="219"/>
      <c r="E23" s="225">
        <v>11637058.32</v>
      </c>
    </row>
    <row r="24" spans="2:5">
      <c r="B24" s="44"/>
      <c r="C24" s="43" t="s">
        <v>84</v>
      </c>
      <c r="D24" s="219"/>
      <c r="E24" s="225">
        <v>424498782.93000001</v>
      </c>
    </row>
    <row r="25" spans="2:5">
      <c r="B25" s="44"/>
      <c r="C25" s="43" t="s">
        <v>85</v>
      </c>
      <c r="D25" s="219"/>
      <c r="E25" s="225"/>
    </row>
    <row r="26" spans="2:5">
      <c r="B26" s="44"/>
      <c r="C26" s="43" t="s">
        <v>86</v>
      </c>
      <c r="D26" s="219"/>
      <c r="E26" s="225"/>
    </row>
    <row r="27" spans="2:5">
      <c r="B27" s="44"/>
      <c r="C27" s="43" t="s">
        <v>87</v>
      </c>
      <c r="D27" s="219"/>
      <c r="E27" s="225"/>
    </row>
    <row r="28" spans="2:5">
      <c r="B28" s="44"/>
      <c r="C28" s="43" t="s">
        <v>88</v>
      </c>
      <c r="D28" s="219"/>
      <c r="E28" s="225"/>
    </row>
    <row r="29" spans="2:5">
      <c r="B29" s="44"/>
      <c r="C29" s="43" t="s">
        <v>89</v>
      </c>
      <c r="D29" s="219"/>
      <c r="E29" s="225"/>
    </row>
    <row r="30" spans="2:5">
      <c r="B30" s="44"/>
      <c r="C30" s="43" t="s">
        <v>90</v>
      </c>
      <c r="D30" s="219"/>
      <c r="E30" s="225"/>
    </row>
    <row r="31" spans="2:5">
      <c r="B31" s="44"/>
      <c r="C31" s="43" t="s">
        <v>91</v>
      </c>
      <c r="D31" s="219"/>
      <c r="E31" s="225">
        <v>8785151.7100000009</v>
      </c>
    </row>
    <row r="32" spans="2:5">
      <c r="B32" s="44"/>
      <c r="C32" s="43" t="s">
        <v>92</v>
      </c>
      <c r="D32" s="219"/>
      <c r="E32" s="225">
        <v>2111089.35</v>
      </c>
    </row>
    <row r="33" spans="2:5">
      <c r="B33" s="44"/>
      <c r="C33" s="43" t="s">
        <v>93</v>
      </c>
      <c r="D33" s="219"/>
      <c r="E33" s="225"/>
    </row>
    <row r="34" spans="2:5">
      <c r="B34" s="44"/>
      <c r="C34" s="43"/>
      <c r="D34" s="218"/>
      <c r="E34" s="225"/>
    </row>
    <row r="35" spans="2:5">
      <c r="B35" s="98" t="s">
        <v>38</v>
      </c>
      <c r="C35" s="100"/>
      <c r="D35" s="223"/>
      <c r="E35" s="162">
        <f>SUM(E36:E42)</f>
        <v>262664060.94</v>
      </c>
    </row>
    <row r="36" spans="2:5">
      <c r="B36" s="42"/>
      <c r="C36" s="43" t="s">
        <v>94</v>
      </c>
      <c r="D36" s="219"/>
      <c r="E36" s="225">
        <v>111875535.31999999</v>
      </c>
    </row>
    <row r="37" spans="2:5">
      <c r="B37" s="42"/>
      <c r="C37" s="43" t="s">
        <v>95</v>
      </c>
      <c r="D37" s="219"/>
      <c r="E37" s="225"/>
    </row>
    <row r="38" spans="2:5">
      <c r="B38" s="44"/>
      <c r="C38" s="43" t="s">
        <v>96</v>
      </c>
      <c r="D38" s="219"/>
      <c r="E38" s="225"/>
    </row>
    <row r="39" spans="2:5">
      <c r="B39" s="44"/>
      <c r="C39" s="43" t="s">
        <v>97</v>
      </c>
      <c r="D39" s="219"/>
      <c r="E39" s="225"/>
    </row>
    <row r="40" spans="2:5">
      <c r="B40" s="44"/>
      <c r="C40" s="43" t="s">
        <v>98</v>
      </c>
      <c r="D40" s="219"/>
      <c r="E40" s="225"/>
    </row>
    <row r="41" spans="2:5">
      <c r="B41" s="44"/>
      <c r="C41" s="43" t="s">
        <v>99</v>
      </c>
      <c r="D41" s="219"/>
      <c r="E41" s="225"/>
    </row>
    <row r="42" spans="2:5">
      <c r="B42" s="45"/>
      <c r="C42" s="46" t="s">
        <v>100</v>
      </c>
      <c r="D42" s="219"/>
      <c r="E42" s="225">
        <v>150788525.62</v>
      </c>
    </row>
    <row r="43" spans="2:5">
      <c r="B43" s="44"/>
      <c r="C43" s="43"/>
      <c r="D43" s="222"/>
      <c r="E43" s="225"/>
    </row>
    <row r="44" spans="2:5">
      <c r="B44" s="98" t="s">
        <v>39</v>
      </c>
      <c r="C44" s="99"/>
      <c r="D44" s="223"/>
      <c r="E44" s="162">
        <f>E10-E12+E35</f>
        <v>3662310514.1900001</v>
      </c>
    </row>
    <row r="45" spans="2:5" ht="15.75" thickBot="1">
      <c r="B45" s="159"/>
      <c r="C45" s="47"/>
      <c r="D45" s="227"/>
      <c r="E45" s="163"/>
    </row>
    <row r="46" spans="2:5" ht="15.75" thickTop="1"/>
    <row r="47" spans="2:5">
      <c r="C47" s="157" t="s">
        <v>10</v>
      </c>
    </row>
    <row r="57" spans="2:5">
      <c r="B57" s="4"/>
      <c r="C57" s="4"/>
      <c r="D57" s="4"/>
      <c r="E57" s="4"/>
    </row>
    <row r="58" spans="2:5">
      <c r="B58" s="4"/>
      <c r="C58" s="4"/>
      <c r="D58" s="4"/>
      <c r="E58" s="4"/>
    </row>
    <row r="59" spans="2:5">
      <c r="B59" s="4"/>
      <c r="C59" s="4"/>
      <c r="D59" s="4"/>
      <c r="E59" s="4"/>
    </row>
    <row r="60" spans="2:5">
      <c r="B60" s="4"/>
      <c r="C60" s="4"/>
      <c r="D60" s="4"/>
      <c r="E60" s="4"/>
    </row>
  </sheetData>
  <mergeCells count="5">
    <mergeCell ref="B3:E3"/>
    <mergeCell ref="B4:E4"/>
    <mergeCell ref="B5:E5"/>
    <mergeCell ref="B6:E6"/>
    <mergeCell ref="D7:E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65"/>
  <sheetViews>
    <sheetView showGridLines="0" workbookViewId="0">
      <selection activeCell="B3" sqref="B3:F3"/>
    </sheetView>
  </sheetViews>
  <sheetFormatPr baseColWidth="10" defaultRowHeight="15"/>
  <cols>
    <col min="1" max="1" width="2.42578125" style="231" customWidth="1"/>
    <col min="2" max="2" width="50.140625" style="231" customWidth="1"/>
    <col min="3" max="6" width="20.5703125" style="231" customWidth="1"/>
    <col min="7" max="7" width="2.5703125" style="231" customWidth="1"/>
    <col min="8" max="9" width="15.140625" style="231" bestFit="1" customWidth="1"/>
    <col min="10" max="16384" width="11.42578125" style="231"/>
  </cols>
  <sheetData>
    <row r="2" spans="2:9" ht="13.5" customHeight="1" thickBot="1"/>
    <row r="3" spans="2:9" ht="60.75" customHeight="1" thickTop="1">
      <c r="B3" s="987" t="s">
        <v>216</v>
      </c>
      <c r="C3" s="988"/>
      <c r="D3" s="988"/>
      <c r="E3" s="988"/>
      <c r="F3" s="989"/>
    </row>
    <row r="4" spans="2:9" ht="18">
      <c r="B4" s="70"/>
      <c r="C4" s="71"/>
      <c r="D4" s="252"/>
      <c r="E4" s="252"/>
      <c r="F4" s="7"/>
    </row>
    <row r="5" spans="2:9">
      <c r="B5" s="674" t="s">
        <v>1492</v>
      </c>
      <c r="C5" s="72"/>
      <c r="D5" s="73"/>
      <c r="E5" s="73"/>
      <c r="F5" s="74" t="s">
        <v>1493</v>
      </c>
    </row>
    <row r="6" spans="2:9" ht="15.75" thickBot="1">
      <c r="B6" s="421"/>
      <c r="C6" s="75"/>
      <c r="D6" s="75"/>
      <c r="E6" s="75"/>
      <c r="F6" s="76"/>
    </row>
    <row r="7" spans="2:9" ht="6" customHeight="1" thickTop="1" thickBot="1">
      <c r="B7" s="8"/>
      <c r="C7" s="8"/>
      <c r="D7" s="8"/>
      <c r="E7" s="8"/>
      <c r="F7" s="8"/>
    </row>
    <row r="8" spans="2:9" ht="15.75" thickTop="1">
      <c r="B8" s="990" t="s">
        <v>0</v>
      </c>
      <c r="C8" s="992" t="s">
        <v>102</v>
      </c>
      <c r="D8" s="994" t="s">
        <v>101</v>
      </c>
      <c r="E8" s="996" t="s">
        <v>217</v>
      </c>
      <c r="F8" s="996" t="s">
        <v>218</v>
      </c>
    </row>
    <row r="9" spans="2:9" ht="15.75" thickBot="1">
      <c r="B9" s="991"/>
      <c r="C9" s="993"/>
      <c r="D9" s="995"/>
      <c r="E9" s="997"/>
      <c r="F9" s="997"/>
    </row>
    <row r="10" spans="2:9" ht="6" customHeight="1" thickTop="1" thickBot="1"/>
    <row r="11" spans="2:9" ht="15.75" thickTop="1">
      <c r="B11" s="675" t="s">
        <v>14</v>
      </c>
      <c r="C11" s="676"/>
      <c r="D11" s="676"/>
      <c r="E11" s="677"/>
      <c r="F11" s="678"/>
    </row>
    <row r="12" spans="2:9" ht="9.75" customHeight="1">
      <c r="B12" s="232"/>
      <c r="C12" s="77"/>
      <c r="D12" s="77"/>
      <c r="E12" s="422"/>
      <c r="F12" s="423"/>
    </row>
    <row r="13" spans="2:9">
      <c r="B13" s="233" t="s">
        <v>22</v>
      </c>
      <c r="C13" s="679"/>
      <c r="D13" s="680"/>
      <c r="E13" s="681"/>
      <c r="F13" s="682"/>
    </row>
    <row r="14" spans="2:9">
      <c r="B14" s="234" t="s">
        <v>1</v>
      </c>
      <c r="C14" s="683">
        <v>752852901</v>
      </c>
      <c r="D14" s="684">
        <v>0.02</v>
      </c>
      <c r="E14" s="683">
        <v>15602689.870000001</v>
      </c>
      <c r="F14" s="685">
        <v>47327617.100000001</v>
      </c>
      <c r="I14" s="238"/>
    </row>
    <row r="15" spans="2:9">
      <c r="B15" s="236" t="s">
        <v>1494</v>
      </c>
      <c r="C15" s="683">
        <v>0</v>
      </c>
      <c r="D15" s="684">
        <v>0.02</v>
      </c>
      <c r="E15" s="683">
        <v>0</v>
      </c>
      <c r="F15" s="686">
        <v>1235969.3100000003</v>
      </c>
      <c r="G15" s="687"/>
    </row>
    <row r="16" spans="2:9">
      <c r="B16" s="236" t="s">
        <v>1495</v>
      </c>
      <c r="C16" s="683">
        <v>35134050.130000003</v>
      </c>
      <c r="D16" s="684">
        <v>0.02</v>
      </c>
      <c r="E16" s="683">
        <v>706714.37000000011</v>
      </c>
      <c r="F16" s="688">
        <v>3508234.2799999993</v>
      </c>
    </row>
    <row r="17" spans="2:9">
      <c r="B17" s="236" t="s">
        <v>1496</v>
      </c>
      <c r="C17" s="683">
        <v>129463234.06</v>
      </c>
      <c r="D17" s="684">
        <v>0.02</v>
      </c>
      <c r="E17" s="683">
        <v>2589264.7200000002</v>
      </c>
      <c r="F17" s="688">
        <v>12339170.110000007</v>
      </c>
    </row>
    <row r="18" spans="2:9">
      <c r="B18" s="236" t="s">
        <v>1497</v>
      </c>
      <c r="C18" s="683">
        <v>27606947</v>
      </c>
      <c r="D18" s="684">
        <v>0.02</v>
      </c>
      <c r="E18" s="683">
        <v>552138.96000000008</v>
      </c>
      <c r="F18" s="688">
        <v>2622660.0500000007</v>
      </c>
      <c r="G18" s="689"/>
    </row>
    <row r="19" spans="2:9">
      <c r="B19" s="236" t="s">
        <v>1498</v>
      </c>
      <c r="C19" s="683">
        <v>560648669.80999994</v>
      </c>
      <c r="D19" s="684">
        <v>0.02</v>
      </c>
      <c r="E19" s="683">
        <v>11754571.82</v>
      </c>
      <c r="F19" s="688">
        <v>27621583.35000002</v>
      </c>
    </row>
    <row r="20" spans="2:9">
      <c r="B20" s="236"/>
      <c r="C20" s="690"/>
      <c r="D20" s="691"/>
      <c r="E20" s="692"/>
      <c r="F20" s="685"/>
    </row>
    <row r="21" spans="2:9">
      <c r="B21" s="233" t="s">
        <v>2</v>
      </c>
      <c r="C21" s="679"/>
      <c r="D21" s="693"/>
      <c r="E21" s="694"/>
      <c r="F21" s="682"/>
    </row>
    <row r="22" spans="2:9">
      <c r="B22" s="234" t="s">
        <v>3</v>
      </c>
      <c r="C22" s="683">
        <v>111151628.81</v>
      </c>
      <c r="D22" s="695" t="s">
        <v>1499</v>
      </c>
      <c r="E22" s="696">
        <v>15928569.32</v>
      </c>
      <c r="F22" s="697">
        <v>67863638.170000002</v>
      </c>
    </row>
    <row r="23" spans="2:9">
      <c r="B23" s="236" t="s">
        <v>1500</v>
      </c>
      <c r="C23" s="683">
        <v>105123.92</v>
      </c>
      <c r="D23" s="684">
        <v>0.03</v>
      </c>
      <c r="E23" s="698">
        <v>3153.72</v>
      </c>
      <c r="F23" s="697">
        <v>15768.599999999993</v>
      </c>
      <c r="I23" s="238"/>
    </row>
    <row r="24" spans="2:9">
      <c r="B24" s="236" t="s">
        <v>1501</v>
      </c>
      <c r="C24" s="683">
        <v>579428.49</v>
      </c>
      <c r="D24" s="684">
        <v>0.1</v>
      </c>
      <c r="E24" s="698">
        <v>58105.24</v>
      </c>
      <c r="F24" s="697">
        <v>275036.17000000004</v>
      </c>
    </row>
    <row r="25" spans="2:9">
      <c r="B25" s="236" t="s">
        <v>41</v>
      </c>
      <c r="C25" s="683">
        <v>70516585.870000005</v>
      </c>
      <c r="D25" s="684">
        <v>0.2</v>
      </c>
      <c r="E25" s="698">
        <v>14528568.140000001</v>
      </c>
      <c r="F25" s="697">
        <v>62105704.999999993</v>
      </c>
    </row>
    <row r="26" spans="2:9">
      <c r="B26" s="236" t="s">
        <v>1502</v>
      </c>
      <c r="C26" s="683">
        <v>428929.94</v>
      </c>
      <c r="D26" s="684">
        <v>0.1</v>
      </c>
      <c r="E26" s="698">
        <v>42893.039999999986</v>
      </c>
      <c r="F26" s="697">
        <v>214451.06000000014</v>
      </c>
    </row>
    <row r="27" spans="2:9">
      <c r="B27" s="236" t="s">
        <v>40</v>
      </c>
      <c r="C27" s="683">
        <v>39521560.590000004</v>
      </c>
      <c r="D27" s="684">
        <v>0.03</v>
      </c>
      <c r="E27" s="698">
        <v>1295849.18</v>
      </c>
      <c r="F27" s="697">
        <v>5252677.3400000017</v>
      </c>
    </row>
    <row r="28" spans="2:9">
      <c r="B28" s="236"/>
      <c r="C28" s="699"/>
      <c r="D28" s="700"/>
      <c r="E28" s="692"/>
      <c r="F28" s="685"/>
    </row>
    <row r="29" spans="2:9">
      <c r="B29" s="234" t="s">
        <v>4</v>
      </c>
      <c r="C29" s="699">
        <v>5148144.97</v>
      </c>
      <c r="D29" s="695" t="s">
        <v>1499</v>
      </c>
      <c r="E29" s="698">
        <v>368212.8</v>
      </c>
      <c r="F29" s="685">
        <v>1549536.71</v>
      </c>
      <c r="H29" s="238"/>
    </row>
    <row r="30" spans="2:9">
      <c r="B30" s="236" t="s">
        <v>1500</v>
      </c>
      <c r="C30" s="699">
        <v>587965.27</v>
      </c>
      <c r="D30" s="684">
        <v>0.03</v>
      </c>
      <c r="E30" s="698">
        <v>17638.920000000002</v>
      </c>
      <c r="F30" s="685">
        <v>88194.640000000043</v>
      </c>
    </row>
    <row r="31" spans="2:9">
      <c r="B31" s="236" t="s">
        <v>41</v>
      </c>
      <c r="C31" s="699">
        <v>1237328.76</v>
      </c>
      <c r="D31" s="684">
        <v>0.2</v>
      </c>
      <c r="E31" s="698">
        <v>249437.79999999996</v>
      </c>
      <c r="F31" s="685">
        <v>1050014.6700000002</v>
      </c>
    </row>
    <row r="32" spans="2:9">
      <c r="B32" s="236" t="s">
        <v>40</v>
      </c>
      <c r="C32" s="699">
        <v>3322850.94</v>
      </c>
      <c r="D32" s="684">
        <v>0.03</v>
      </c>
      <c r="E32" s="698">
        <v>101136.08</v>
      </c>
      <c r="F32" s="685">
        <v>411327.40000000008</v>
      </c>
    </row>
    <row r="33" spans="2:8">
      <c r="B33" s="236"/>
      <c r="C33" s="699"/>
      <c r="D33" s="684"/>
      <c r="E33" s="692"/>
      <c r="F33" s="685"/>
    </row>
    <row r="34" spans="2:8">
      <c r="B34" s="234" t="s">
        <v>5</v>
      </c>
      <c r="C34" s="699">
        <v>2207335.9300000002</v>
      </c>
      <c r="D34" s="684">
        <v>0.1</v>
      </c>
      <c r="E34" s="698">
        <v>221245.97</v>
      </c>
      <c r="F34" s="685">
        <v>876203.84</v>
      </c>
    </row>
    <row r="35" spans="2:8">
      <c r="B35" s="236" t="s">
        <v>1503</v>
      </c>
      <c r="C35" s="699">
        <v>2207335.9300000002</v>
      </c>
      <c r="D35" s="684">
        <v>0.1</v>
      </c>
      <c r="E35" s="698">
        <v>221245.97</v>
      </c>
      <c r="F35" s="685">
        <v>876203.84</v>
      </c>
    </row>
    <row r="36" spans="2:8">
      <c r="B36" s="234"/>
      <c r="C36" s="699"/>
      <c r="D36" s="695"/>
      <c r="E36" s="701"/>
      <c r="F36" s="685"/>
    </row>
    <row r="37" spans="2:8">
      <c r="B37" s="234" t="s">
        <v>6</v>
      </c>
      <c r="C37" s="699">
        <v>366590691.32999998</v>
      </c>
      <c r="D37" s="684">
        <v>0.1</v>
      </c>
      <c r="E37" s="698">
        <v>36662337.020000003</v>
      </c>
      <c r="F37" s="685">
        <v>167879048.05000001</v>
      </c>
    </row>
    <row r="38" spans="2:8">
      <c r="B38" s="234" t="s">
        <v>1504</v>
      </c>
      <c r="C38" s="699">
        <v>347790937.55000001</v>
      </c>
      <c r="D38" s="684">
        <v>0.1</v>
      </c>
      <c r="E38" s="698">
        <v>34782361.699999996</v>
      </c>
      <c r="F38" s="685">
        <v>158704342.36000001</v>
      </c>
      <c r="H38" s="237"/>
    </row>
    <row r="39" spans="2:8">
      <c r="B39" s="234" t="s">
        <v>1505</v>
      </c>
      <c r="C39" s="699">
        <v>17851541.149999999</v>
      </c>
      <c r="D39" s="684">
        <v>0.1</v>
      </c>
      <c r="E39" s="698">
        <v>1785154.0800000003</v>
      </c>
      <c r="F39" s="685">
        <v>8713453.4099999983</v>
      </c>
      <c r="H39" s="237"/>
    </row>
    <row r="40" spans="2:8">
      <c r="B40" s="234" t="s">
        <v>1506</v>
      </c>
      <c r="C40" s="699">
        <v>948212.63</v>
      </c>
      <c r="D40" s="684">
        <v>0.1</v>
      </c>
      <c r="E40" s="698">
        <v>94821.240000000034</v>
      </c>
      <c r="F40" s="685">
        <v>461252.2800000002</v>
      </c>
      <c r="H40" s="237"/>
    </row>
    <row r="41" spans="2:8">
      <c r="B41" s="234"/>
      <c r="C41" s="699"/>
      <c r="D41" s="695"/>
      <c r="E41" s="701"/>
      <c r="F41" s="685"/>
      <c r="H41" s="238"/>
    </row>
    <row r="42" spans="2:8">
      <c r="B42" s="234" t="s">
        <v>7</v>
      </c>
      <c r="C42" s="699">
        <v>9518853.0399999991</v>
      </c>
      <c r="D42" s="684">
        <v>0.1</v>
      </c>
      <c r="E42" s="698">
        <v>1092392.8600000001</v>
      </c>
      <c r="F42" s="685">
        <v>4290626.95</v>
      </c>
    </row>
    <row r="43" spans="2:8">
      <c r="B43" s="234" t="s">
        <v>8</v>
      </c>
      <c r="C43" s="699">
        <v>9518853.0399999991</v>
      </c>
      <c r="D43" s="684">
        <v>0.1</v>
      </c>
      <c r="E43" s="698">
        <v>1092392.8600000001</v>
      </c>
      <c r="F43" s="685">
        <v>4290626.95</v>
      </c>
    </row>
    <row r="44" spans="2:8">
      <c r="B44" s="234"/>
      <c r="C44" s="699"/>
      <c r="D44" s="684"/>
      <c r="E44" s="692"/>
      <c r="F44" s="685"/>
    </row>
    <row r="45" spans="2:8">
      <c r="B45" s="234" t="s">
        <v>8</v>
      </c>
      <c r="C45" s="699">
        <v>261147455.69999999</v>
      </c>
      <c r="D45" s="684">
        <v>0.1</v>
      </c>
      <c r="E45" s="698">
        <v>26175280.469999999</v>
      </c>
      <c r="F45" s="685">
        <v>112433636.18000001</v>
      </c>
    </row>
    <row r="46" spans="2:8">
      <c r="B46" s="236" t="s">
        <v>1507</v>
      </c>
      <c r="C46" s="699">
        <v>199215.98</v>
      </c>
      <c r="D46" s="684">
        <v>0.1</v>
      </c>
      <c r="E46" s="698">
        <v>19921.560000000009</v>
      </c>
      <c r="F46" s="685">
        <v>91696.96000000005</v>
      </c>
    </row>
    <row r="47" spans="2:8">
      <c r="B47" s="236" t="s">
        <v>1508</v>
      </c>
      <c r="C47" s="699">
        <v>3474412.41</v>
      </c>
      <c r="D47" s="684">
        <v>0.1</v>
      </c>
      <c r="E47" s="698">
        <v>347441.27999999997</v>
      </c>
      <c r="F47" s="685">
        <v>1598631.7699999993</v>
      </c>
    </row>
    <row r="48" spans="2:8">
      <c r="B48" s="236" t="s">
        <v>1509</v>
      </c>
      <c r="C48" s="699">
        <v>95164462.170000002</v>
      </c>
      <c r="D48" s="684">
        <v>0.1</v>
      </c>
      <c r="E48" s="698">
        <v>9576981.0299999993</v>
      </c>
      <c r="F48" s="685">
        <v>45809616.509999998</v>
      </c>
    </row>
    <row r="49" spans="2:13">
      <c r="B49" s="236" t="s">
        <v>1510</v>
      </c>
      <c r="C49" s="699">
        <v>474921.14</v>
      </c>
      <c r="D49" s="684">
        <v>0.1</v>
      </c>
      <c r="E49" s="698">
        <v>47492.159999999996</v>
      </c>
      <c r="F49" s="685">
        <v>237460.74999999991</v>
      </c>
      <c r="H49" s="238"/>
    </row>
    <row r="50" spans="2:13">
      <c r="B50" s="236" t="s">
        <v>1511</v>
      </c>
      <c r="C50" s="699">
        <v>161834444</v>
      </c>
      <c r="D50" s="684">
        <v>0.1</v>
      </c>
      <c r="E50" s="698">
        <v>16183444.440000005</v>
      </c>
      <c r="F50" s="685">
        <v>64696230.189999968</v>
      </c>
    </row>
    <row r="51" spans="2:13">
      <c r="B51" s="234"/>
      <c r="C51" s="699"/>
      <c r="D51" s="684"/>
      <c r="E51" s="692"/>
      <c r="F51" s="685"/>
    </row>
    <row r="52" spans="2:13">
      <c r="B52" s="234" t="s">
        <v>9</v>
      </c>
      <c r="C52" s="699">
        <v>8450104.0199999996</v>
      </c>
      <c r="D52" s="684">
        <v>0.1</v>
      </c>
      <c r="E52" s="698">
        <v>845010.36000000022</v>
      </c>
      <c r="F52" s="685">
        <v>4211109.4599999981</v>
      </c>
    </row>
    <row r="53" spans="2:13">
      <c r="B53" s="236" t="s">
        <v>1512</v>
      </c>
      <c r="C53" s="699">
        <v>8450104.0199999996</v>
      </c>
      <c r="D53" s="684">
        <v>0.1</v>
      </c>
      <c r="E53" s="698">
        <v>845010.36000000022</v>
      </c>
      <c r="F53" s="685">
        <v>4211109.4599999981</v>
      </c>
    </row>
    <row r="54" spans="2:13">
      <c r="B54" s="234"/>
      <c r="C54" s="426"/>
      <c r="D54" s="427"/>
      <c r="E54" s="428"/>
      <c r="F54" s="429"/>
    </row>
    <row r="55" spans="2:13">
      <c r="B55" s="239"/>
      <c r="C55" s="424"/>
      <c r="D55" s="235"/>
      <c r="E55" s="430"/>
      <c r="F55" s="425"/>
      <c r="H55" s="240"/>
    </row>
    <row r="56" spans="2:13" ht="15.75" thickBot="1">
      <c r="B56" s="431"/>
      <c r="C56" s="432"/>
      <c r="D56" s="78"/>
      <c r="E56" s="433"/>
      <c r="F56" s="434"/>
    </row>
    <row r="57" spans="2:13" ht="15.75" thickTop="1">
      <c r="B57" s="241"/>
    </row>
    <row r="58" spans="2:13" ht="17.25" customHeight="1">
      <c r="B58" s="984" t="s">
        <v>10</v>
      </c>
      <c r="C58" s="984"/>
      <c r="D58" s="984"/>
      <c r="E58" s="984"/>
      <c r="F58" s="984"/>
      <c r="G58" s="242"/>
      <c r="H58" s="242"/>
      <c r="I58" s="242"/>
      <c r="J58" s="242"/>
      <c r="K58" s="242"/>
      <c r="L58" s="242"/>
      <c r="M58" s="242"/>
    </row>
    <row r="59" spans="2:13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</row>
    <row r="60" spans="2:13"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</row>
    <row r="61" spans="2:13"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</row>
    <row r="62" spans="2:13"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</row>
    <row r="63" spans="2:13"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</row>
    <row r="64" spans="2:13">
      <c r="C64" s="985" t="s">
        <v>1513</v>
      </c>
      <c r="D64" s="985"/>
    </row>
    <row r="65" spans="3:5">
      <c r="C65" s="986" t="s">
        <v>215</v>
      </c>
      <c r="D65" s="986"/>
      <c r="E65" s="420">
        <v>8</v>
      </c>
    </row>
  </sheetData>
  <mergeCells count="9">
    <mergeCell ref="B58:F58"/>
    <mergeCell ref="C64:D64"/>
    <mergeCell ref="C65:D65"/>
    <mergeCell ref="B3:F3"/>
    <mergeCell ref="B8:B9"/>
    <mergeCell ref="C8:C9"/>
    <mergeCell ref="D8:D9"/>
    <mergeCell ref="E8:E9"/>
    <mergeCell ref="F8:F9"/>
  </mergeCells>
  <printOptions horizontalCentered="1"/>
  <pageMargins left="0" right="0" top="0.39370078740157483" bottom="0.39370078740157483" header="0" footer="0"/>
  <pageSetup scale="7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30"/>
  <sheetViews>
    <sheetView showGridLines="0" zoomScale="85" zoomScaleNormal="85" zoomScaleSheetLayoutView="100" workbookViewId="0">
      <selection activeCell="B2" sqref="B2:V2"/>
    </sheetView>
  </sheetViews>
  <sheetFormatPr baseColWidth="10" defaultRowHeight="15"/>
  <cols>
    <col min="1" max="1" width="2.42578125" customWidth="1"/>
    <col min="2" max="2" width="19.5703125" customWidth="1"/>
    <col min="3" max="3" width="0.28515625" customWidth="1"/>
    <col min="4" max="4" width="17" customWidth="1"/>
    <col min="5" max="5" width="0.42578125" customWidth="1"/>
    <col min="6" max="6" width="17.140625" customWidth="1"/>
    <col min="7" max="7" width="0.42578125" customWidth="1"/>
    <col min="8" max="8" width="22.85546875" customWidth="1"/>
    <col min="9" max="9" width="0.85546875" customWidth="1"/>
    <col min="10" max="10" width="22.85546875" customWidth="1"/>
    <col min="11" max="11" width="0.42578125" customWidth="1"/>
    <col min="12" max="12" width="15.28515625" customWidth="1"/>
    <col min="13" max="13" width="0.28515625" customWidth="1"/>
    <col min="14" max="14" width="17.140625" customWidth="1"/>
    <col min="15" max="15" width="0.28515625" customWidth="1"/>
    <col min="16" max="16" width="20" customWidth="1"/>
    <col min="17" max="17" width="0.28515625" customWidth="1"/>
    <col min="18" max="18" width="19" customWidth="1"/>
    <col min="19" max="19" width="0.42578125" hidden="1" customWidth="1"/>
    <col min="20" max="20" width="17.85546875" customWidth="1"/>
    <col min="21" max="21" width="0.28515625" customWidth="1"/>
    <col min="22" max="22" width="17.7109375" customWidth="1"/>
    <col min="23" max="23" width="17" customWidth="1"/>
    <col min="24" max="24" width="24.28515625" customWidth="1"/>
  </cols>
  <sheetData>
    <row r="1" spans="2:23" ht="17.25" customHeight="1"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  <c r="Q1" s="257"/>
      <c r="R1" s="257"/>
      <c r="S1" s="257"/>
      <c r="T1" s="257"/>
      <c r="U1" s="257"/>
      <c r="V1" s="257"/>
    </row>
    <row r="2" spans="2:23" s="436" customFormat="1" ht="38.25" customHeight="1">
      <c r="B2" s="998" t="s">
        <v>123</v>
      </c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  <c r="S2" s="999"/>
      <c r="T2" s="999"/>
      <c r="U2" s="999"/>
      <c r="V2" s="999"/>
      <c r="W2" s="435"/>
    </row>
    <row r="3" spans="2:23" s="436" customFormat="1" ht="16.5" customHeight="1">
      <c r="B3" s="437"/>
      <c r="C3" s="438"/>
      <c r="D3" s="438"/>
      <c r="E3" s="438"/>
      <c r="F3" s="438"/>
      <c r="G3" s="438"/>
      <c r="H3" s="438"/>
      <c r="I3" s="438"/>
      <c r="J3" s="438"/>
      <c r="K3" s="438"/>
      <c r="L3" s="438" t="s">
        <v>36</v>
      </c>
      <c r="M3" s="438"/>
      <c r="N3" s="438"/>
      <c r="O3" s="438"/>
      <c r="P3" s="438"/>
      <c r="Q3" s="438"/>
      <c r="R3" s="438"/>
      <c r="S3" s="438"/>
      <c r="T3" s="438"/>
      <c r="U3" s="438"/>
      <c r="V3" s="439"/>
      <c r="W3" s="435"/>
    </row>
    <row r="4" spans="2:23" s="436" customFormat="1" ht="42" customHeight="1" thickBot="1">
      <c r="B4" s="1000" t="s">
        <v>1538</v>
      </c>
      <c r="C4" s="1001"/>
      <c r="D4" s="1001"/>
      <c r="E4" s="1001"/>
      <c r="F4" s="1001"/>
      <c r="G4" s="1001"/>
      <c r="H4" s="1001"/>
      <c r="I4" s="739"/>
      <c r="J4" s="739"/>
      <c r="K4" s="1002"/>
      <c r="L4" s="1002"/>
      <c r="M4" s="1002"/>
      <c r="N4" s="1002"/>
      <c r="O4" s="1002"/>
      <c r="P4" s="1002"/>
      <c r="Q4" s="1002"/>
      <c r="R4" s="1002"/>
      <c r="S4" s="440"/>
      <c r="T4" s="1003" t="s">
        <v>1539</v>
      </c>
      <c r="U4" s="1003"/>
      <c r="V4" s="1004"/>
      <c r="W4" s="440"/>
    </row>
    <row r="5" spans="2:23" ht="2.1" customHeight="1" thickTop="1"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2"/>
      <c r="Q5" s="442"/>
      <c r="R5" s="442"/>
      <c r="S5" s="442"/>
      <c r="T5" s="442"/>
      <c r="U5" s="442"/>
      <c r="V5" s="442"/>
      <c r="W5" s="257"/>
    </row>
    <row r="6" spans="2:23" ht="84.75" customHeight="1">
      <c r="B6" s="443" t="s">
        <v>220</v>
      </c>
      <c r="C6" s="443"/>
      <c r="D6" s="444" t="s">
        <v>221</v>
      </c>
      <c r="E6" s="443"/>
      <c r="F6" s="444" t="s">
        <v>222</v>
      </c>
      <c r="G6" s="443"/>
      <c r="H6" s="444" t="s">
        <v>223</v>
      </c>
      <c r="I6" s="444"/>
      <c r="J6" s="444" t="s">
        <v>224</v>
      </c>
      <c r="K6" s="443"/>
      <c r="L6" s="444" t="s">
        <v>225</v>
      </c>
      <c r="M6" s="444"/>
      <c r="N6" s="444" t="s">
        <v>226</v>
      </c>
      <c r="O6" s="444"/>
      <c r="P6" s="444" t="s">
        <v>227</v>
      </c>
      <c r="Q6" s="444"/>
      <c r="R6" s="444" t="s">
        <v>228</v>
      </c>
      <c r="S6" s="444"/>
      <c r="T6" s="444" t="s">
        <v>229</v>
      </c>
      <c r="U6" s="444"/>
      <c r="V6" s="444" t="s">
        <v>230</v>
      </c>
      <c r="W6" s="445"/>
    </row>
    <row r="7" spans="2:23" s="258" customFormat="1" ht="2.25" customHeight="1">
      <c r="B7" s="443"/>
      <c r="C7" s="446"/>
      <c r="D7" s="446"/>
      <c r="E7" s="446"/>
      <c r="F7" s="446"/>
      <c r="G7" s="446"/>
      <c r="H7" s="446"/>
      <c r="I7" s="446"/>
      <c r="J7" s="446"/>
      <c r="K7" s="446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445"/>
    </row>
    <row r="8" spans="2:23" ht="18" customHeight="1">
      <c r="B8" s="447" t="s">
        <v>103</v>
      </c>
      <c r="C8" s="448"/>
      <c r="D8" s="776">
        <v>9974581.6999999993</v>
      </c>
      <c r="E8" s="777"/>
      <c r="F8" s="776">
        <v>0</v>
      </c>
      <c r="G8" s="777"/>
      <c r="H8" s="776">
        <v>0</v>
      </c>
      <c r="I8" s="777"/>
      <c r="J8" s="776">
        <v>770930.89999999991</v>
      </c>
      <c r="K8" s="777"/>
      <c r="L8" s="778">
        <v>0</v>
      </c>
      <c r="M8" s="779"/>
      <c r="N8" s="776">
        <v>102784.5</v>
      </c>
      <c r="O8" s="451"/>
      <c r="P8" s="780">
        <f t="shared" ref="P8:P19" si="0">+D8+F8+J8+H8+L8-N8</f>
        <v>10642728.1</v>
      </c>
      <c r="Q8" s="452"/>
      <c r="R8" s="776">
        <v>10642729</v>
      </c>
      <c r="S8" s="451"/>
      <c r="T8" s="453">
        <v>43150</v>
      </c>
      <c r="U8" s="451"/>
      <c r="V8" s="781">
        <f>P8-R8</f>
        <v>-0.90000000037252903</v>
      </c>
      <c r="W8" s="262"/>
    </row>
    <row r="9" spans="2:23" ht="17.25" customHeight="1">
      <c r="B9" s="447" t="s">
        <v>104</v>
      </c>
      <c r="C9" s="448"/>
      <c r="D9" s="776">
        <v>9859255.5</v>
      </c>
      <c r="E9" s="782"/>
      <c r="F9" s="776">
        <v>0</v>
      </c>
      <c r="G9" s="782"/>
      <c r="H9" s="776">
        <v>0</v>
      </c>
      <c r="I9" s="782"/>
      <c r="J9" s="776">
        <v>904756.05000000016</v>
      </c>
      <c r="K9" s="782"/>
      <c r="L9" s="778">
        <v>0</v>
      </c>
      <c r="M9" s="779"/>
      <c r="N9" s="776">
        <v>112017.8</v>
      </c>
      <c r="O9" s="451"/>
      <c r="P9" s="780">
        <f t="shared" si="0"/>
        <v>10651993.75</v>
      </c>
      <c r="Q9" s="452"/>
      <c r="R9" s="776">
        <v>10651994</v>
      </c>
      <c r="S9" s="451"/>
      <c r="T9" s="453">
        <v>43179</v>
      </c>
      <c r="U9" s="451"/>
      <c r="V9" s="781">
        <f t="shared" ref="V9:V19" si="1">P9-R9</f>
        <v>-0.25</v>
      </c>
      <c r="W9" s="262"/>
    </row>
    <row r="10" spans="2:23" ht="17.25" customHeight="1">
      <c r="B10" s="447" t="s">
        <v>105</v>
      </c>
      <c r="C10" s="448"/>
      <c r="D10" s="776">
        <v>14343667.400000002</v>
      </c>
      <c r="E10" s="782"/>
      <c r="F10" s="776">
        <v>2594.35</v>
      </c>
      <c r="G10" s="782"/>
      <c r="H10" s="776">
        <v>0</v>
      </c>
      <c r="I10" s="782"/>
      <c r="J10" s="776">
        <v>379876.43000000005</v>
      </c>
      <c r="K10" s="782"/>
      <c r="L10" s="778">
        <v>0</v>
      </c>
      <c r="M10" s="779"/>
      <c r="N10" s="776">
        <v>97046.399999999994</v>
      </c>
      <c r="O10" s="451"/>
      <c r="P10" s="780">
        <f t="shared" si="0"/>
        <v>14629091.780000001</v>
      </c>
      <c r="Q10" s="452"/>
      <c r="R10" s="776">
        <v>14629092</v>
      </c>
      <c r="S10" s="451"/>
      <c r="T10" s="453">
        <v>43207</v>
      </c>
      <c r="U10" s="451"/>
      <c r="V10" s="781">
        <f t="shared" si="1"/>
        <v>-0.2199999988079071</v>
      </c>
      <c r="W10" s="262"/>
    </row>
    <row r="11" spans="2:23" ht="17.25" customHeight="1">
      <c r="B11" s="447" t="s">
        <v>106</v>
      </c>
      <c r="C11" s="448"/>
      <c r="D11" s="776">
        <v>9919944.4000000004</v>
      </c>
      <c r="E11" s="782"/>
      <c r="F11" s="776">
        <v>6226.44</v>
      </c>
      <c r="G11" s="782"/>
      <c r="H11" s="776">
        <v>0</v>
      </c>
      <c r="I11" s="782"/>
      <c r="J11" s="776">
        <v>3042058.290000001</v>
      </c>
      <c r="K11" s="782"/>
      <c r="L11" s="778">
        <v>0</v>
      </c>
      <c r="M11" s="779"/>
      <c r="N11" s="776">
        <v>111401.5</v>
      </c>
      <c r="O11" s="451"/>
      <c r="P11" s="780">
        <f t="shared" si="0"/>
        <v>12856827.630000001</v>
      </c>
      <c r="Q11" s="452"/>
      <c r="R11" s="776">
        <v>12856828</v>
      </c>
      <c r="S11" s="451"/>
      <c r="T11" s="453">
        <v>43237</v>
      </c>
      <c r="U11" s="451"/>
      <c r="V11" s="781">
        <f t="shared" si="1"/>
        <v>-0.36999999918043613</v>
      </c>
      <c r="W11" s="262"/>
    </row>
    <row r="12" spans="2:23" ht="17.25" customHeight="1">
      <c r="B12" s="447" t="s">
        <v>107</v>
      </c>
      <c r="C12" s="448"/>
      <c r="D12" s="776">
        <v>10133397.800000001</v>
      </c>
      <c r="E12" s="782"/>
      <c r="F12" s="776">
        <v>0</v>
      </c>
      <c r="G12" s="782"/>
      <c r="H12" s="776">
        <v>73016.070000000007</v>
      </c>
      <c r="I12" s="782"/>
      <c r="J12" s="776">
        <v>2383578.2600000002</v>
      </c>
      <c r="K12" s="782"/>
      <c r="L12" s="776">
        <v>0</v>
      </c>
      <c r="M12" s="777"/>
      <c r="N12" s="776">
        <v>114444.90000000001</v>
      </c>
      <c r="O12" s="451"/>
      <c r="P12" s="780">
        <f t="shared" si="0"/>
        <v>12475547.23</v>
      </c>
      <c r="Q12" s="451"/>
      <c r="R12" s="776">
        <v>12475547</v>
      </c>
      <c r="S12" s="451"/>
      <c r="T12" s="453">
        <v>43266</v>
      </c>
      <c r="U12" s="451"/>
      <c r="V12" s="781">
        <f t="shared" si="1"/>
        <v>0.23000000044703484</v>
      </c>
      <c r="W12" s="262"/>
    </row>
    <row r="13" spans="2:23" ht="17.25" customHeight="1">
      <c r="B13" s="447" t="s">
        <v>108</v>
      </c>
      <c r="C13" s="448"/>
      <c r="D13" s="776">
        <v>9815847.6999999993</v>
      </c>
      <c r="E13" s="782"/>
      <c r="F13" s="776">
        <v>0</v>
      </c>
      <c r="G13" s="782"/>
      <c r="H13" s="776">
        <v>3553.89</v>
      </c>
      <c r="I13" s="782"/>
      <c r="J13" s="776">
        <v>1186411.1799999997</v>
      </c>
      <c r="K13" s="782"/>
      <c r="L13" s="776">
        <v>0</v>
      </c>
      <c r="M13" s="777"/>
      <c r="N13" s="776">
        <v>118002.3</v>
      </c>
      <c r="O13" s="451"/>
      <c r="P13" s="780">
        <f t="shared" si="0"/>
        <v>10887810.469999999</v>
      </c>
      <c r="Q13" s="451"/>
      <c r="R13" s="776">
        <v>10887811</v>
      </c>
      <c r="S13" s="451"/>
      <c r="T13" s="453">
        <v>43298</v>
      </c>
      <c r="U13" s="451"/>
      <c r="V13" s="781">
        <f t="shared" si="1"/>
        <v>-0.5300000011920929</v>
      </c>
      <c r="W13" s="262"/>
    </row>
    <row r="14" spans="2:23" ht="17.25" customHeight="1">
      <c r="B14" s="447" t="s">
        <v>109</v>
      </c>
      <c r="C14" s="448"/>
      <c r="D14" s="776">
        <v>10486375.099999998</v>
      </c>
      <c r="E14" s="782"/>
      <c r="F14" s="776">
        <v>0</v>
      </c>
      <c r="G14" s="782"/>
      <c r="H14" s="776">
        <v>78216.960000000006</v>
      </c>
      <c r="I14" s="782"/>
      <c r="J14" s="776">
        <v>1089047.4400000002</v>
      </c>
      <c r="K14" s="782"/>
      <c r="L14" s="776">
        <v>0</v>
      </c>
      <c r="M14" s="777"/>
      <c r="N14" s="776">
        <v>120177.5</v>
      </c>
      <c r="O14" s="451"/>
      <c r="P14" s="780">
        <f t="shared" si="0"/>
        <v>11533461.999999998</v>
      </c>
      <c r="Q14" s="451"/>
      <c r="R14" s="776">
        <v>11533463</v>
      </c>
      <c r="S14" s="451"/>
      <c r="T14" s="453">
        <v>43329</v>
      </c>
      <c r="U14" s="451"/>
      <c r="V14" s="781">
        <f t="shared" si="1"/>
        <v>-1.0000000018626451</v>
      </c>
      <c r="W14" s="262"/>
    </row>
    <row r="15" spans="2:23" ht="17.25" customHeight="1">
      <c r="B15" s="447" t="s">
        <v>110</v>
      </c>
      <c r="C15" s="448"/>
      <c r="D15" s="776">
        <v>10290276.6</v>
      </c>
      <c r="E15" s="782"/>
      <c r="F15" s="776">
        <v>2075.48</v>
      </c>
      <c r="G15" s="782"/>
      <c r="H15" s="776">
        <v>15517.14</v>
      </c>
      <c r="I15" s="782"/>
      <c r="J15" s="776">
        <v>1111240.9500000002</v>
      </c>
      <c r="K15" s="782"/>
      <c r="L15" s="776">
        <v>0</v>
      </c>
      <c r="M15" s="777"/>
      <c r="N15" s="776">
        <v>102187.1</v>
      </c>
      <c r="O15" s="451"/>
      <c r="P15" s="780">
        <f t="shared" si="0"/>
        <v>11316923.070000002</v>
      </c>
      <c r="Q15" s="451"/>
      <c r="R15" s="776">
        <v>11316923</v>
      </c>
      <c r="S15" s="451"/>
      <c r="T15" s="453">
        <v>43360</v>
      </c>
      <c r="U15" s="451"/>
      <c r="V15" s="781">
        <f t="shared" si="1"/>
        <v>7.0000002160668373E-2</v>
      </c>
      <c r="W15" s="262"/>
    </row>
    <row r="16" spans="2:23" ht="17.25" customHeight="1">
      <c r="B16" s="447" t="s">
        <v>111</v>
      </c>
      <c r="C16" s="448"/>
      <c r="D16" s="776">
        <v>10308099.699999999</v>
      </c>
      <c r="E16" s="782"/>
      <c r="F16" s="776">
        <v>8576.6</v>
      </c>
      <c r="G16" s="782"/>
      <c r="H16" s="776">
        <v>10855.02</v>
      </c>
      <c r="I16" s="782"/>
      <c r="J16" s="776">
        <v>894394.33000000007</v>
      </c>
      <c r="K16" s="782"/>
      <c r="L16" s="776">
        <v>0</v>
      </c>
      <c r="M16" s="777"/>
      <c r="N16" s="776">
        <v>115047.80000000002</v>
      </c>
      <c r="O16" s="451"/>
      <c r="P16" s="780">
        <f t="shared" si="0"/>
        <v>11106877.849999998</v>
      </c>
      <c r="Q16" s="451"/>
      <c r="R16" s="776">
        <v>11106878</v>
      </c>
      <c r="S16" s="451"/>
      <c r="T16" s="453">
        <v>43390</v>
      </c>
      <c r="U16" s="451"/>
      <c r="V16" s="781">
        <f t="shared" si="1"/>
        <v>-0.15000000223517418</v>
      </c>
      <c r="W16" s="262"/>
    </row>
    <row r="17" spans="2:24" ht="17.25" customHeight="1">
      <c r="B17" s="447" t="s">
        <v>112</v>
      </c>
      <c r="C17" s="448"/>
      <c r="D17" s="776">
        <v>13560086.700000003</v>
      </c>
      <c r="E17" s="782"/>
      <c r="F17" s="776">
        <v>0</v>
      </c>
      <c r="G17" s="782"/>
      <c r="H17" s="776">
        <v>14831.74</v>
      </c>
      <c r="I17" s="782"/>
      <c r="J17" s="776">
        <v>553540.81000000006</v>
      </c>
      <c r="K17" s="782"/>
      <c r="L17" s="776">
        <v>0</v>
      </c>
      <c r="M17" s="777"/>
      <c r="N17" s="776">
        <v>114562.90000000001</v>
      </c>
      <c r="O17" s="451"/>
      <c r="P17" s="780">
        <f t="shared" si="0"/>
        <v>14013896.350000003</v>
      </c>
      <c r="Q17" s="451"/>
      <c r="R17" s="776">
        <v>14013897</v>
      </c>
      <c r="S17" s="451"/>
      <c r="T17" s="453">
        <v>43420</v>
      </c>
      <c r="U17" s="451"/>
      <c r="V17" s="781">
        <f t="shared" si="1"/>
        <v>-0.64999999664723873</v>
      </c>
      <c r="W17" s="262"/>
    </row>
    <row r="18" spans="2:24" ht="17.25" customHeight="1">
      <c r="B18" s="447" t="s">
        <v>113</v>
      </c>
      <c r="C18" s="448"/>
      <c r="D18" s="776">
        <v>15745135.800000001</v>
      </c>
      <c r="E18" s="782"/>
      <c r="F18" s="776">
        <v>0</v>
      </c>
      <c r="G18" s="782"/>
      <c r="H18" s="776">
        <v>31604.07</v>
      </c>
      <c r="I18" s="782"/>
      <c r="J18" s="776">
        <v>1937657.06</v>
      </c>
      <c r="K18" s="782"/>
      <c r="L18" s="783">
        <v>0</v>
      </c>
      <c r="M18" s="784"/>
      <c r="N18" s="785">
        <v>109362</v>
      </c>
      <c r="O18" s="455"/>
      <c r="P18" s="780">
        <f t="shared" si="0"/>
        <v>17605034.93</v>
      </c>
      <c r="Q18" s="454"/>
      <c r="R18" s="776">
        <v>17605035</v>
      </c>
      <c r="S18" s="451"/>
      <c r="T18" s="453">
        <v>43451</v>
      </c>
      <c r="U18" s="451"/>
      <c r="V18" s="781">
        <f t="shared" si="1"/>
        <v>-7.0000000298023224E-2</v>
      </c>
      <c r="W18" s="262"/>
    </row>
    <row r="19" spans="2:24" ht="17.25" customHeight="1">
      <c r="B19" s="447" t="s">
        <v>114</v>
      </c>
      <c r="C19" s="448"/>
      <c r="D19" s="776">
        <v>43436857</v>
      </c>
      <c r="E19" s="449"/>
      <c r="F19" s="776">
        <v>0</v>
      </c>
      <c r="G19" s="449"/>
      <c r="H19" s="776">
        <v>0</v>
      </c>
      <c r="I19" s="449"/>
      <c r="J19" s="776">
        <v>7570029.8400000008</v>
      </c>
      <c r="K19" s="449"/>
      <c r="L19" s="778">
        <v>0</v>
      </c>
      <c r="M19" s="450"/>
      <c r="N19" s="776">
        <v>91770.700000000012</v>
      </c>
      <c r="O19" s="451"/>
      <c r="P19" s="780">
        <f t="shared" si="0"/>
        <v>50915116.140000001</v>
      </c>
      <c r="Q19" s="452"/>
      <c r="R19" s="776">
        <v>50915116</v>
      </c>
      <c r="S19" s="451"/>
      <c r="T19" s="453">
        <v>43451</v>
      </c>
      <c r="U19" s="451"/>
      <c r="V19" s="781">
        <f t="shared" si="1"/>
        <v>0.14000000059604645</v>
      </c>
      <c r="W19" s="262"/>
    </row>
    <row r="20" spans="2:24" ht="2.1" customHeight="1">
      <c r="B20" s="448"/>
      <c r="C20" s="448"/>
      <c r="D20" s="449"/>
      <c r="E20" s="449"/>
      <c r="F20" s="449"/>
      <c r="G20" s="449"/>
      <c r="H20" s="449"/>
      <c r="I20" s="449"/>
      <c r="J20" s="449"/>
      <c r="K20" s="449"/>
      <c r="L20" s="450"/>
      <c r="M20" s="450"/>
      <c r="N20" s="451"/>
      <c r="O20" s="451"/>
      <c r="P20" s="452"/>
      <c r="Q20" s="452"/>
      <c r="R20" s="451"/>
      <c r="S20" s="451"/>
      <c r="T20" s="451"/>
      <c r="U20" s="451"/>
      <c r="V20" s="451"/>
      <c r="W20" s="262"/>
    </row>
    <row r="21" spans="2:24" ht="17.25" customHeight="1">
      <c r="B21" s="456" t="s">
        <v>62</v>
      </c>
      <c r="C21" s="457"/>
      <c r="D21" s="786">
        <f>SUM(D8:D19)</f>
        <v>167873525.39999998</v>
      </c>
      <c r="E21" s="786">
        <f t="shared" ref="E21:V21" si="2">SUM(E8:E19)</f>
        <v>0</v>
      </c>
      <c r="F21" s="786">
        <f t="shared" si="2"/>
        <v>19472.87</v>
      </c>
      <c r="G21" s="786">
        <f t="shared" si="2"/>
        <v>0</v>
      </c>
      <c r="H21" s="786">
        <f t="shared" si="2"/>
        <v>227594.88999999998</v>
      </c>
      <c r="I21" s="786"/>
      <c r="J21" s="786">
        <f>SUM(J8:J20)</f>
        <v>21823521.540000003</v>
      </c>
      <c r="K21" s="786">
        <f t="shared" si="2"/>
        <v>0</v>
      </c>
      <c r="L21" s="786">
        <f t="shared" si="2"/>
        <v>0</v>
      </c>
      <c r="M21" s="786">
        <f t="shared" si="2"/>
        <v>0</v>
      </c>
      <c r="N21" s="786">
        <f t="shared" si="2"/>
        <v>1308805.3999999999</v>
      </c>
      <c r="O21" s="786">
        <f t="shared" si="2"/>
        <v>0</v>
      </c>
      <c r="P21" s="786">
        <f t="shared" si="2"/>
        <v>188635309.30000001</v>
      </c>
      <c r="Q21" s="786">
        <f t="shared" si="2"/>
        <v>0</v>
      </c>
      <c r="R21" s="786">
        <f t="shared" si="2"/>
        <v>188635313</v>
      </c>
      <c r="S21" s="786">
        <f t="shared" si="2"/>
        <v>0</v>
      </c>
      <c r="T21" s="786"/>
      <c r="U21" s="786">
        <f t="shared" si="2"/>
        <v>0</v>
      </c>
      <c r="V21" s="786">
        <f t="shared" si="2"/>
        <v>-3.6999999973922968</v>
      </c>
      <c r="W21" s="263"/>
    </row>
    <row r="22" spans="2:24" ht="6.75" customHeight="1">
      <c r="B22" s="260"/>
      <c r="C22" s="260"/>
      <c r="D22" s="259"/>
      <c r="E22" s="259"/>
      <c r="F22" s="259"/>
      <c r="G22" s="259"/>
      <c r="H22" s="259"/>
      <c r="I22" s="259"/>
      <c r="J22" s="259"/>
      <c r="K22" s="259"/>
      <c r="L22" s="264"/>
      <c r="M22" s="264"/>
      <c r="N22" s="265"/>
      <c r="O22" s="265"/>
      <c r="P22" s="265"/>
      <c r="Q22" s="265"/>
      <c r="R22" s="266"/>
      <c r="S22" s="266"/>
      <c r="T22" s="266"/>
      <c r="U22" s="266"/>
      <c r="V22" s="267"/>
    </row>
    <row r="23" spans="2:24" ht="24.75" customHeight="1">
      <c r="B23" s="448" t="s">
        <v>231</v>
      </c>
      <c r="C23" s="448"/>
      <c r="D23" s="448" t="s">
        <v>1540</v>
      </c>
      <c r="E23" s="448"/>
      <c r="F23" s="448" t="s">
        <v>1540</v>
      </c>
      <c r="G23" s="448"/>
      <c r="H23" s="448" t="s">
        <v>1540</v>
      </c>
      <c r="I23" s="448"/>
      <c r="J23" s="448" t="s">
        <v>1540</v>
      </c>
      <c r="K23" s="448"/>
      <c r="L23" s="450"/>
      <c r="M23" s="450">
        <v>1123</v>
      </c>
      <c r="N23" s="450" t="s">
        <v>1541</v>
      </c>
      <c r="O23" s="450"/>
      <c r="P23" s="450"/>
      <c r="Q23" s="454"/>
      <c r="R23" s="261"/>
      <c r="S23" s="261"/>
      <c r="T23" s="261"/>
      <c r="U23" s="261"/>
      <c r="V23" s="261"/>
    </row>
    <row r="24" spans="2:24" ht="33" customHeight="1">
      <c r="B24" s="458" t="s">
        <v>232</v>
      </c>
      <c r="C24" s="448"/>
      <c r="D24" s="776">
        <v>0</v>
      </c>
      <c r="E24" s="776"/>
      <c r="F24" s="776">
        <v>0</v>
      </c>
      <c r="G24" s="776"/>
      <c r="H24" s="776">
        <v>0</v>
      </c>
      <c r="I24" s="776"/>
      <c r="J24" s="776">
        <v>0</v>
      </c>
      <c r="K24" s="776"/>
      <c r="L24" s="778">
        <v>0</v>
      </c>
      <c r="M24" s="778"/>
      <c r="N24" s="776">
        <v>0</v>
      </c>
      <c r="O24" s="451"/>
      <c r="P24" s="452"/>
      <c r="Q24" s="454"/>
      <c r="R24" s="261"/>
      <c r="S24" s="261"/>
      <c r="T24" s="261"/>
      <c r="U24" s="261"/>
      <c r="V24" s="261"/>
    </row>
    <row r="27" spans="2:24">
      <c r="B27" s="803"/>
      <c r="C27" s="803"/>
      <c r="D27" s="803"/>
      <c r="E27" s="803"/>
      <c r="F27" s="803"/>
      <c r="G27" s="803"/>
      <c r="H27" s="803"/>
      <c r="I27" s="803"/>
      <c r="J27" s="803"/>
      <c r="K27" s="803"/>
      <c r="L27" s="803"/>
    </row>
    <row r="28" spans="2:24" s="1" customForma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87"/>
      <c r="Q28" s="4"/>
      <c r="R28" s="4"/>
      <c r="S28" s="4"/>
      <c r="T28" s="4"/>
      <c r="U28" s="4"/>
      <c r="V28" s="4"/>
      <c r="W28" s="4"/>
      <c r="X28" s="4"/>
    </row>
    <row r="29" spans="2:24" s="1" customFormat="1" ht="184.5" customHeight="1">
      <c r="B29" s="4"/>
      <c r="C29" s="4"/>
      <c r="D29" s="788"/>
      <c r="E29" s="788"/>
      <c r="F29" s="788"/>
      <c r="G29" s="788"/>
      <c r="H29" s="788"/>
      <c r="I29" s="788"/>
      <c r="J29" s="788"/>
      <c r="K29" s="788"/>
      <c r="L29" s="788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s="1" customForma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</sheetData>
  <mergeCells count="8">
    <mergeCell ref="B27:L27"/>
    <mergeCell ref="B2:V2"/>
    <mergeCell ref="B4:H4"/>
    <mergeCell ref="K4:L4"/>
    <mergeCell ref="M4:N4"/>
    <mergeCell ref="O4:P4"/>
    <mergeCell ref="Q4:R4"/>
    <mergeCell ref="T4:V4"/>
  </mergeCells>
  <pageMargins left="0.59055118110236227" right="0.15748031496062992" top="0.39370078740157483" bottom="0.43307086614173229" header="0.31496062992125984" footer="0.31496062992125984"/>
  <pageSetup scale="6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36"/>
  <sheetViews>
    <sheetView showGridLines="0" zoomScale="85" zoomScaleNormal="85" zoomScaleSheetLayoutView="100" workbookViewId="0">
      <selection activeCell="B2" sqref="B2:V2"/>
    </sheetView>
  </sheetViews>
  <sheetFormatPr baseColWidth="10" defaultRowHeight="15"/>
  <cols>
    <col min="1" max="1" width="1.85546875" customWidth="1"/>
    <col min="2" max="2" width="19.5703125" customWidth="1"/>
    <col min="3" max="3" width="0.28515625" customWidth="1"/>
    <col min="4" max="4" width="17" customWidth="1"/>
    <col min="5" max="5" width="0.42578125" customWidth="1"/>
    <col min="6" max="6" width="17.140625" customWidth="1"/>
    <col min="7" max="7" width="0.42578125" customWidth="1"/>
    <col min="8" max="8" width="22.85546875" customWidth="1"/>
    <col min="9" max="9" width="0.85546875" customWidth="1"/>
    <col min="10" max="10" width="22.85546875" customWidth="1"/>
    <col min="11" max="11" width="0.42578125" customWidth="1"/>
    <col min="12" max="12" width="15.28515625" customWidth="1"/>
    <col min="13" max="13" width="0.28515625" customWidth="1"/>
    <col min="14" max="14" width="17.140625" customWidth="1"/>
    <col min="15" max="15" width="0.28515625" customWidth="1"/>
    <col min="16" max="16" width="20" customWidth="1"/>
    <col min="17" max="17" width="0.28515625" customWidth="1"/>
    <col min="18" max="18" width="19" customWidth="1"/>
    <col min="19" max="19" width="0.42578125" hidden="1" customWidth="1"/>
    <col min="20" max="20" width="17.85546875" customWidth="1"/>
    <col min="21" max="21" width="0.28515625" customWidth="1"/>
    <col min="22" max="22" width="17.7109375" customWidth="1"/>
    <col min="23" max="23" width="17" customWidth="1"/>
    <col min="24" max="24" width="24.28515625" customWidth="1"/>
  </cols>
  <sheetData>
    <row r="1" spans="2:23" ht="17.25" customHeight="1"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  <c r="Q1" s="257"/>
      <c r="R1" s="257"/>
      <c r="S1" s="257"/>
      <c r="T1" s="257"/>
      <c r="U1" s="257"/>
      <c r="V1" s="257"/>
    </row>
    <row r="2" spans="2:23" s="436" customFormat="1" ht="38.25" customHeight="1">
      <c r="B2" s="998" t="s">
        <v>123</v>
      </c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  <c r="S2" s="999"/>
      <c r="T2" s="999"/>
      <c r="U2" s="999"/>
      <c r="V2" s="999"/>
      <c r="W2" s="435"/>
    </row>
    <row r="3" spans="2:23" s="436" customFormat="1" ht="16.5" customHeight="1">
      <c r="B3" s="437"/>
      <c r="C3" s="438"/>
      <c r="D3" s="438"/>
      <c r="E3" s="438"/>
      <c r="F3" s="438"/>
      <c r="G3" s="438"/>
      <c r="H3" s="438"/>
      <c r="I3" s="438"/>
      <c r="J3" s="438"/>
      <c r="K3" s="438"/>
      <c r="L3" s="438" t="s">
        <v>36</v>
      </c>
      <c r="M3" s="438"/>
      <c r="N3" s="438"/>
      <c r="O3" s="438"/>
      <c r="P3" s="438"/>
      <c r="Q3" s="438"/>
      <c r="R3" s="438"/>
      <c r="S3" s="438"/>
      <c r="T3" s="438"/>
      <c r="U3" s="438"/>
      <c r="V3" s="439"/>
      <c r="W3" s="435"/>
    </row>
    <row r="4" spans="2:23" s="436" customFormat="1" ht="42" customHeight="1" thickBot="1">
      <c r="B4" s="1000" t="s">
        <v>1538</v>
      </c>
      <c r="C4" s="1001"/>
      <c r="D4" s="1001"/>
      <c r="E4" s="1001"/>
      <c r="F4" s="1001"/>
      <c r="G4" s="1001"/>
      <c r="H4" s="1001"/>
      <c r="I4" s="739"/>
      <c r="J4" s="739"/>
      <c r="K4" s="1002"/>
      <c r="L4" s="1002"/>
      <c r="M4" s="1002"/>
      <c r="N4" s="1002"/>
      <c r="O4" s="1002"/>
      <c r="P4" s="1002"/>
      <c r="Q4" s="1002"/>
      <c r="R4" s="1002"/>
      <c r="S4" s="440"/>
      <c r="T4" s="1003" t="s">
        <v>1542</v>
      </c>
      <c r="U4" s="1003"/>
      <c r="V4" s="1004"/>
      <c r="W4" s="440"/>
    </row>
    <row r="5" spans="2:23" ht="2.1" customHeight="1" thickTop="1"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2"/>
      <c r="Q5" s="442"/>
      <c r="R5" s="442"/>
      <c r="S5" s="442"/>
      <c r="T5" s="442"/>
      <c r="U5" s="442"/>
      <c r="V5" s="442"/>
      <c r="W5" s="257"/>
    </row>
    <row r="6" spans="2:23" ht="84.75" customHeight="1">
      <c r="B6" s="443" t="s">
        <v>220</v>
      </c>
      <c r="C6" s="443"/>
      <c r="D6" s="444" t="s">
        <v>221</v>
      </c>
      <c r="E6" s="443"/>
      <c r="F6" s="444" t="s">
        <v>222</v>
      </c>
      <c r="G6" s="443"/>
      <c r="H6" s="444" t="s">
        <v>223</v>
      </c>
      <c r="I6" s="444"/>
      <c r="J6" s="444" t="s">
        <v>224</v>
      </c>
      <c r="K6" s="443"/>
      <c r="L6" s="444" t="s">
        <v>225</v>
      </c>
      <c r="M6" s="444"/>
      <c r="N6" s="444" t="s">
        <v>226</v>
      </c>
      <c r="O6" s="444"/>
      <c r="P6" s="444" t="s">
        <v>227</v>
      </c>
      <c r="Q6" s="444"/>
      <c r="R6" s="444" t="s">
        <v>228</v>
      </c>
      <c r="S6" s="444"/>
      <c r="T6" s="444" t="s">
        <v>229</v>
      </c>
      <c r="U6" s="444"/>
      <c r="V6" s="444" t="s">
        <v>230</v>
      </c>
      <c r="W6" s="445"/>
    </row>
    <row r="7" spans="2:23" s="258" customFormat="1" ht="2.25" customHeight="1">
      <c r="B7" s="443"/>
      <c r="C7" s="446"/>
      <c r="D7" s="446"/>
      <c r="E7" s="446"/>
      <c r="F7" s="446"/>
      <c r="G7" s="446"/>
      <c r="H7" s="446"/>
      <c r="I7" s="446"/>
      <c r="J7" s="446"/>
      <c r="K7" s="446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445"/>
    </row>
    <row r="8" spans="2:23" ht="18" customHeight="1">
      <c r="B8" s="447" t="s">
        <v>103</v>
      </c>
      <c r="C8" s="448"/>
      <c r="D8" s="776">
        <v>10719846.399999999</v>
      </c>
      <c r="E8" s="777"/>
      <c r="F8" s="776">
        <v>0</v>
      </c>
      <c r="G8" s="777"/>
      <c r="H8" s="776">
        <v>0</v>
      </c>
      <c r="I8" s="777"/>
      <c r="J8" s="776">
        <v>5702.78</v>
      </c>
      <c r="K8" s="777"/>
      <c r="L8" s="778">
        <v>0</v>
      </c>
      <c r="M8" s="779"/>
      <c r="N8" s="776">
        <v>96946.1</v>
      </c>
      <c r="O8" s="451"/>
      <c r="P8" s="780">
        <f t="shared" ref="P8:P19" si="0">+D8+F8+J8+H8+L8-N8</f>
        <v>10628603.079999998</v>
      </c>
      <c r="Q8" s="452"/>
      <c r="R8" s="776">
        <v>10628603</v>
      </c>
      <c r="S8" s="451"/>
      <c r="T8" s="453">
        <v>43514</v>
      </c>
      <c r="U8" s="451"/>
      <c r="V8" s="781">
        <f>P8-R8</f>
        <v>7.9999998211860657E-2</v>
      </c>
      <c r="W8" s="262"/>
    </row>
    <row r="9" spans="2:23" ht="17.25" customHeight="1">
      <c r="B9" s="447" t="s">
        <v>104</v>
      </c>
      <c r="C9" s="448"/>
      <c r="D9" s="776">
        <v>11370566.5</v>
      </c>
      <c r="E9" s="782"/>
      <c r="F9" s="776">
        <v>0</v>
      </c>
      <c r="G9" s="782"/>
      <c r="H9" s="776">
        <v>0</v>
      </c>
      <c r="I9" s="782"/>
      <c r="J9" s="776">
        <v>4678854.34</v>
      </c>
      <c r="K9" s="782"/>
      <c r="L9" s="778">
        <v>0</v>
      </c>
      <c r="M9" s="779"/>
      <c r="N9" s="776">
        <v>91091.199999999983</v>
      </c>
      <c r="O9" s="451"/>
      <c r="P9" s="780">
        <f t="shared" si="0"/>
        <v>15958329.640000001</v>
      </c>
      <c r="Q9" s="452"/>
      <c r="R9" s="776">
        <v>15958330</v>
      </c>
      <c r="S9" s="451"/>
      <c r="T9" s="453">
        <v>43539</v>
      </c>
      <c r="U9" s="451"/>
      <c r="V9" s="781">
        <f t="shared" ref="V9:V19" si="1">P9-R9</f>
        <v>-0.35999999940395355</v>
      </c>
      <c r="W9" s="262"/>
    </row>
    <row r="10" spans="2:23" ht="17.25" customHeight="1">
      <c r="B10" s="447" t="s">
        <v>105</v>
      </c>
      <c r="C10" s="448"/>
      <c r="D10" s="776">
        <v>11449747.200000001</v>
      </c>
      <c r="E10" s="782"/>
      <c r="F10" s="776">
        <v>0</v>
      </c>
      <c r="G10" s="782"/>
      <c r="H10" s="776">
        <v>0</v>
      </c>
      <c r="I10" s="782"/>
      <c r="J10" s="776">
        <v>500507.16000000003</v>
      </c>
      <c r="K10" s="782"/>
      <c r="L10" s="778">
        <v>0</v>
      </c>
      <c r="M10" s="779"/>
      <c r="N10" s="776">
        <v>98230.299999999988</v>
      </c>
      <c r="O10" s="451"/>
      <c r="P10" s="780">
        <f t="shared" si="0"/>
        <v>11852024.060000001</v>
      </c>
      <c r="Q10" s="452"/>
      <c r="R10" s="776">
        <v>11852024</v>
      </c>
      <c r="S10" s="451"/>
      <c r="T10" s="453">
        <v>43571</v>
      </c>
      <c r="U10" s="451"/>
      <c r="V10" s="781">
        <f t="shared" si="1"/>
        <v>6.0000000521540642E-2</v>
      </c>
      <c r="W10" s="262"/>
    </row>
    <row r="11" spans="2:23" ht="17.25" customHeight="1">
      <c r="B11" s="447" t="s">
        <v>106</v>
      </c>
      <c r="C11" s="448"/>
      <c r="D11" s="776">
        <v>15361677.300000001</v>
      </c>
      <c r="E11" s="782"/>
      <c r="F11" s="776">
        <v>3900</v>
      </c>
      <c r="G11" s="782"/>
      <c r="H11" s="776">
        <v>0</v>
      </c>
      <c r="I11" s="782"/>
      <c r="J11" s="776">
        <v>1543135.0199999998</v>
      </c>
      <c r="K11" s="782"/>
      <c r="L11" s="778">
        <v>0</v>
      </c>
      <c r="M11" s="779"/>
      <c r="N11" s="776">
        <v>99256.200000000012</v>
      </c>
      <c r="O11" s="451"/>
      <c r="P11" s="780">
        <f t="shared" si="0"/>
        <v>16809456.120000001</v>
      </c>
      <c r="Q11" s="452"/>
      <c r="R11" s="776">
        <v>16809456</v>
      </c>
      <c r="S11" s="451"/>
      <c r="T11" s="453">
        <v>43602</v>
      </c>
      <c r="U11" s="451"/>
      <c r="V11" s="781">
        <f t="shared" si="1"/>
        <v>0.12000000104308128</v>
      </c>
      <c r="W11" s="262"/>
    </row>
    <row r="12" spans="2:23" ht="17.25" customHeight="1">
      <c r="B12" s="447" t="s">
        <v>107</v>
      </c>
      <c r="C12" s="448"/>
      <c r="D12" s="776">
        <v>11687522.9</v>
      </c>
      <c r="E12" s="782"/>
      <c r="F12" s="776">
        <v>31686.79</v>
      </c>
      <c r="G12" s="782"/>
      <c r="H12" s="776">
        <v>0</v>
      </c>
      <c r="I12" s="782"/>
      <c r="J12" s="776">
        <v>886413.48999999953</v>
      </c>
      <c r="K12" s="782"/>
      <c r="L12" s="776">
        <v>0</v>
      </c>
      <c r="M12" s="777"/>
      <c r="N12" s="776">
        <v>101901.4</v>
      </c>
      <c r="O12" s="451"/>
      <c r="P12" s="780">
        <f t="shared" si="0"/>
        <v>12503721.779999999</v>
      </c>
      <c r="Q12" s="451"/>
      <c r="R12" s="776">
        <v>12503722</v>
      </c>
      <c r="S12" s="451"/>
      <c r="T12" s="453">
        <v>43633</v>
      </c>
      <c r="U12" s="451"/>
      <c r="V12" s="781">
        <f t="shared" si="1"/>
        <v>-0.22000000067055225</v>
      </c>
      <c r="W12" s="262"/>
    </row>
    <row r="13" spans="2:23" ht="17.25" customHeight="1">
      <c r="B13" s="447" t="s">
        <v>108</v>
      </c>
      <c r="C13" s="448"/>
      <c r="D13" s="776">
        <v>11449648.1</v>
      </c>
      <c r="E13" s="782"/>
      <c r="F13" s="776">
        <v>8547.0499999999993</v>
      </c>
      <c r="G13" s="782"/>
      <c r="H13" s="776">
        <v>61858.16</v>
      </c>
      <c r="I13" s="782"/>
      <c r="J13" s="776">
        <v>542640.79000000015</v>
      </c>
      <c r="K13" s="782"/>
      <c r="L13" s="776">
        <v>0</v>
      </c>
      <c r="M13" s="777"/>
      <c r="N13" s="776">
        <v>102167.9</v>
      </c>
      <c r="O13" s="451"/>
      <c r="P13" s="780">
        <f t="shared" si="0"/>
        <v>11960526.200000001</v>
      </c>
      <c r="Q13" s="451"/>
      <c r="R13" s="776">
        <v>11960526</v>
      </c>
      <c r="S13" s="451"/>
      <c r="T13" s="453">
        <v>43662</v>
      </c>
      <c r="U13" s="451"/>
      <c r="V13" s="781">
        <f t="shared" si="1"/>
        <v>0.20000000111758709</v>
      </c>
      <c r="W13" s="262"/>
    </row>
    <row r="14" spans="2:23" ht="17.25" customHeight="1">
      <c r="B14" s="447" t="s">
        <v>109</v>
      </c>
      <c r="C14" s="448"/>
      <c r="D14" s="776">
        <v>11580456.800000001</v>
      </c>
      <c r="E14" s="782"/>
      <c r="F14" s="776">
        <v>11391.88</v>
      </c>
      <c r="G14" s="782"/>
      <c r="H14" s="776">
        <v>44835.38</v>
      </c>
      <c r="I14" s="782"/>
      <c r="J14" s="776">
        <v>1666089.8299999998</v>
      </c>
      <c r="K14" s="782"/>
      <c r="L14" s="776">
        <v>0</v>
      </c>
      <c r="M14" s="777"/>
      <c r="N14" s="776">
        <v>99388.200000000012</v>
      </c>
      <c r="O14" s="451"/>
      <c r="P14" s="780">
        <f t="shared" si="0"/>
        <v>13203385.690000003</v>
      </c>
      <c r="Q14" s="451"/>
      <c r="R14" s="776">
        <v>13203386</v>
      </c>
      <c r="S14" s="451"/>
      <c r="T14" s="453">
        <v>43691</v>
      </c>
      <c r="U14" s="451"/>
      <c r="V14" s="781">
        <f t="shared" si="1"/>
        <v>-0.30999999679625034</v>
      </c>
      <c r="W14" s="262"/>
    </row>
    <row r="15" spans="2:23" ht="17.25" customHeight="1">
      <c r="B15" s="447" t="s">
        <v>110</v>
      </c>
      <c r="C15" s="448"/>
      <c r="D15" s="776">
        <v>13646491.9</v>
      </c>
      <c r="E15" s="782"/>
      <c r="F15" s="776">
        <v>243839.05</v>
      </c>
      <c r="G15" s="782"/>
      <c r="H15" s="776">
        <v>4854.01</v>
      </c>
      <c r="I15" s="782"/>
      <c r="J15" s="776">
        <v>1035041.4000000003</v>
      </c>
      <c r="K15" s="782"/>
      <c r="L15" s="776">
        <v>0</v>
      </c>
      <c r="M15" s="777"/>
      <c r="N15" s="776">
        <v>99591.200000000012</v>
      </c>
      <c r="O15" s="451"/>
      <c r="P15" s="780">
        <f t="shared" si="0"/>
        <v>14830635.160000002</v>
      </c>
      <c r="Q15" s="451"/>
      <c r="R15" s="776">
        <v>14830635</v>
      </c>
      <c r="S15" s="451"/>
      <c r="T15" s="453">
        <v>43719</v>
      </c>
      <c r="U15" s="451"/>
      <c r="V15" s="781">
        <f t="shared" si="1"/>
        <v>0.16000000201165676</v>
      </c>
      <c r="W15" s="262"/>
    </row>
    <row r="16" spans="2:23" ht="17.25" customHeight="1">
      <c r="B16" s="447" t="s">
        <v>111</v>
      </c>
      <c r="C16" s="448"/>
      <c r="D16" s="776">
        <v>12566601.4</v>
      </c>
      <c r="E16" s="782"/>
      <c r="F16" s="776">
        <v>7240</v>
      </c>
      <c r="G16" s="782"/>
      <c r="H16" s="776">
        <v>4854.01</v>
      </c>
      <c r="I16" s="782"/>
      <c r="J16" s="776">
        <v>1296731.7200000004</v>
      </c>
      <c r="K16" s="782"/>
      <c r="L16" s="776">
        <v>0</v>
      </c>
      <c r="M16" s="777"/>
      <c r="N16" s="776">
        <v>102374.7</v>
      </c>
      <c r="O16" s="451"/>
      <c r="P16" s="780">
        <f t="shared" si="0"/>
        <v>13773052.430000002</v>
      </c>
      <c r="Q16" s="451"/>
      <c r="R16" s="776">
        <v>13773052</v>
      </c>
      <c r="S16" s="451"/>
      <c r="T16" s="453">
        <v>43755</v>
      </c>
      <c r="U16" s="451"/>
      <c r="V16" s="781">
        <f t="shared" si="1"/>
        <v>0.43000000156462193</v>
      </c>
      <c r="W16" s="262"/>
    </row>
    <row r="17" spans="2:23" ht="17.25" customHeight="1">
      <c r="B17" s="447" t="s">
        <v>112</v>
      </c>
      <c r="C17" s="448"/>
      <c r="D17" s="776">
        <v>13104691.199999999</v>
      </c>
      <c r="E17" s="782"/>
      <c r="F17" s="776">
        <v>241268.18</v>
      </c>
      <c r="G17" s="782"/>
      <c r="H17" s="776">
        <v>68189.649999999994</v>
      </c>
      <c r="I17" s="782"/>
      <c r="J17" s="776">
        <v>798684.48999999987</v>
      </c>
      <c r="K17" s="782"/>
      <c r="L17" s="776">
        <v>0</v>
      </c>
      <c r="M17" s="777"/>
      <c r="N17" s="776">
        <v>102250.9</v>
      </c>
      <c r="O17" s="451"/>
      <c r="P17" s="780">
        <f t="shared" si="0"/>
        <v>14110582.619999999</v>
      </c>
      <c r="Q17" s="451"/>
      <c r="R17" s="776">
        <v>14110583</v>
      </c>
      <c r="S17" s="451"/>
      <c r="T17" s="453">
        <v>43775</v>
      </c>
      <c r="U17" s="451"/>
      <c r="V17" s="781">
        <f t="shared" si="1"/>
        <v>-0.38000000081956387</v>
      </c>
      <c r="W17" s="262"/>
    </row>
    <row r="18" spans="2:23" ht="17.25" customHeight="1">
      <c r="B18" s="447" t="s">
        <v>113</v>
      </c>
      <c r="C18" s="448"/>
      <c r="D18" s="776">
        <v>11845124.5</v>
      </c>
      <c r="E18" s="782"/>
      <c r="F18" s="776">
        <v>30044.02</v>
      </c>
      <c r="G18" s="782"/>
      <c r="H18" s="776">
        <v>27955.03</v>
      </c>
      <c r="I18" s="782"/>
      <c r="J18" s="776">
        <v>1362596.4</v>
      </c>
      <c r="K18" s="782"/>
      <c r="L18" s="783">
        <v>0</v>
      </c>
      <c r="M18" s="784"/>
      <c r="N18" s="785">
        <v>101929.8</v>
      </c>
      <c r="O18" s="455"/>
      <c r="P18" s="780">
        <f t="shared" si="0"/>
        <v>13163790.149999999</v>
      </c>
      <c r="Q18" s="454"/>
      <c r="R18" s="776">
        <v>13163790</v>
      </c>
      <c r="S18" s="451"/>
      <c r="T18" s="453">
        <v>43815</v>
      </c>
      <c r="U18" s="451"/>
      <c r="V18" s="781">
        <f t="shared" si="1"/>
        <v>0.14999999850988388</v>
      </c>
      <c r="W18" s="262"/>
    </row>
    <row r="19" spans="2:23" ht="17.25" customHeight="1">
      <c r="B19" s="447" t="s">
        <v>114</v>
      </c>
      <c r="C19" s="448"/>
      <c r="D19" s="776">
        <v>46539732.200000003</v>
      </c>
      <c r="E19" s="449"/>
      <c r="F19" s="776">
        <v>61897.93</v>
      </c>
      <c r="G19" s="449"/>
      <c r="H19" s="776">
        <v>16026.86</v>
      </c>
      <c r="I19" s="449"/>
      <c r="J19" s="776">
        <v>1198839.07</v>
      </c>
      <c r="K19" s="449"/>
      <c r="L19" s="778">
        <v>0</v>
      </c>
      <c r="M19" s="450"/>
      <c r="N19" s="776">
        <v>86277.8</v>
      </c>
      <c r="O19" s="451"/>
      <c r="P19" s="780">
        <f t="shared" si="0"/>
        <v>47730218.260000005</v>
      </c>
      <c r="Q19" s="452"/>
      <c r="R19" s="776">
        <v>47730218</v>
      </c>
      <c r="S19" s="451"/>
      <c r="T19" s="453">
        <v>43837</v>
      </c>
      <c r="U19" s="451"/>
      <c r="V19" s="781">
        <f t="shared" si="1"/>
        <v>0.26000000536441803</v>
      </c>
      <c r="W19" s="262"/>
    </row>
    <row r="20" spans="2:23" ht="2.1" customHeight="1">
      <c r="B20" s="448"/>
      <c r="C20" s="448"/>
      <c r="D20" s="449"/>
      <c r="E20" s="449"/>
      <c r="F20" s="449"/>
      <c r="G20" s="449"/>
      <c r="H20" s="449"/>
      <c r="I20" s="449"/>
      <c r="J20" s="449"/>
      <c r="K20" s="449"/>
      <c r="L20" s="450"/>
      <c r="M20" s="450"/>
      <c r="N20" s="451"/>
      <c r="O20" s="451"/>
      <c r="P20" s="452"/>
      <c r="Q20" s="452"/>
      <c r="R20" s="451"/>
      <c r="S20" s="451"/>
      <c r="T20" s="451"/>
      <c r="U20" s="451"/>
      <c r="V20" s="451"/>
      <c r="W20" s="262"/>
    </row>
    <row r="21" spans="2:23" ht="17.25" customHeight="1">
      <c r="B21" s="456" t="s">
        <v>62</v>
      </c>
      <c r="C21" s="457"/>
      <c r="D21" s="786">
        <f>SUM(D8:D19)</f>
        <v>181322106.40000004</v>
      </c>
      <c r="E21" s="786">
        <f t="shared" ref="E21:V21" si="2">SUM(E8:E19)</f>
        <v>0</v>
      </c>
      <c r="F21" s="786">
        <f t="shared" si="2"/>
        <v>639814.9</v>
      </c>
      <c r="G21" s="786">
        <f t="shared" si="2"/>
        <v>0</v>
      </c>
      <c r="H21" s="786">
        <f t="shared" si="2"/>
        <v>228573.09999999998</v>
      </c>
      <c r="I21" s="786"/>
      <c r="J21" s="786">
        <f>SUM(J8:J20)</f>
        <v>15515236.49</v>
      </c>
      <c r="K21" s="786">
        <f t="shared" si="2"/>
        <v>0</v>
      </c>
      <c r="L21" s="786">
        <f t="shared" si="2"/>
        <v>0</v>
      </c>
      <c r="M21" s="786">
        <f t="shared" si="2"/>
        <v>0</v>
      </c>
      <c r="N21" s="786">
        <f t="shared" si="2"/>
        <v>1181405.7</v>
      </c>
      <c r="O21" s="786">
        <f t="shared" si="2"/>
        <v>0</v>
      </c>
      <c r="P21" s="786">
        <f t="shared" si="2"/>
        <v>196524325.19</v>
      </c>
      <c r="Q21" s="786">
        <f t="shared" si="2"/>
        <v>0</v>
      </c>
      <c r="R21" s="786">
        <f t="shared" si="2"/>
        <v>196524325</v>
      </c>
      <c r="S21" s="786">
        <f t="shared" si="2"/>
        <v>0</v>
      </c>
      <c r="T21" s="786"/>
      <c r="U21" s="786">
        <f t="shared" si="2"/>
        <v>0</v>
      </c>
      <c r="V21" s="786">
        <f t="shared" si="2"/>
        <v>0.19000001065433025</v>
      </c>
      <c r="W21" s="263"/>
    </row>
    <row r="22" spans="2:23" ht="6.75" customHeight="1">
      <c r="B22" s="260"/>
      <c r="C22" s="260"/>
      <c r="D22" s="259"/>
      <c r="E22" s="259"/>
      <c r="F22" s="259"/>
      <c r="G22" s="259"/>
      <c r="H22" s="259"/>
      <c r="I22" s="259"/>
      <c r="J22" s="259"/>
      <c r="K22" s="259"/>
      <c r="L22" s="264"/>
      <c r="M22" s="264"/>
      <c r="N22" s="265"/>
      <c r="O22" s="265"/>
      <c r="P22" s="265"/>
      <c r="Q22" s="265"/>
      <c r="R22" s="266"/>
      <c r="S22" s="266"/>
      <c r="T22" s="266"/>
      <c r="U22" s="266"/>
      <c r="V22" s="267"/>
    </row>
    <row r="23" spans="2:23" ht="24.75" customHeight="1">
      <c r="B23" s="448" t="s">
        <v>231</v>
      </c>
      <c r="C23" s="448"/>
      <c r="D23" s="448" t="s">
        <v>1540</v>
      </c>
      <c r="E23" s="448"/>
      <c r="F23" s="448" t="s">
        <v>1540</v>
      </c>
      <c r="G23" s="448"/>
      <c r="H23" s="448" t="s">
        <v>1540</v>
      </c>
      <c r="I23" s="448"/>
      <c r="J23" s="448" t="s">
        <v>1540</v>
      </c>
      <c r="K23" s="448"/>
      <c r="L23" s="450"/>
      <c r="M23" s="450">
        <v>1123</v>
      </c>
      <c r="N23" s="450" t="s">
        <v>1541</v>
      </c>
      <c r="O23" s="450"/>
      <c r="P23" s="450"/>
      <c r="Q23" s="454"/>
      <c r="R23" s="261"/>
      <c r="S23" s="261"/>
      <c r="T23" s="261"/>
      <c r="U23" s="261"/>
      <c r="V23" s="261"/>
    </row>
    <row r="24" spans="2:23" ht="33" customHeight="1">
      <c r="B24" s="458" t="s">
        <v>232</v>
      </c>
      <c r="C24" s="448"/>
      <c r="D24" s="776">
        <v>0</v>
      </c>
      <c r="E24" s="776"/>
      <c r="F24" s="776">
        <v>0</v>
      </c>
      <c r="G24" s="776"/>
      <c r="H24" s="776">
        <v>0</v>
      </c>
      <c r="I24" s="776"/>
      <c r="J24" s="776">
        <v>0</v>
      </c>
      <c r="K24" s="776"/>
      <c r="L24" s="778">
        <v>0</v>
      </c>
      <c r="M24" s="778"/>
      <c r="N24" s="776">
        <v>0</v>
      </c>
      <c r="O24" s="451"/>
      <c r="P24" s="452"/>
      <c r="Q24" s="454"/>
      <c r="R24" s="261"/>
      <c r="S24" s="261"/>
      <c r="T24" s="261"/>
      <c r="U24" s="261"/>
      <c r="V24" s="261"/>
    </row>
    <row r="33" spans="2:24">
      <c r="B33" s="803"/>
      <c r="C33" s="803"/>
      <c r="D33" s="803"/>
      <c r="E33" s="803"/>
      <c r="F33" s="803"/>
      <c r="G33" s="803"/>
      <c r="H33" s="803"/>
      <c r="I33" s="803"/>
      <c r="J33" s="803"/>
      <c r="K33" s="803"/>
      <c r="L33" s="803"/>
    </row>
    <row r="34" spans="2:24" s="1" customForma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87"/>
      <c r="Q34" s="4"/>
      <c r="R34" s="4"/>
      <c r="S34" s="4"/>
      <c r="T34" s="4"/>
      <c r="U34" s="4"/>
      <c r="V34" s="4"/>
      <c r="W34" s="4"/>
      <c r="X34" s="4"/>
    </row>
    <row r="35" spans="2:24" s="1" customFormat="1" ht="219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s="1" customForma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</sheetData>
  <mergeCells count="8">
    <mergeCell ref="B33:L33"/>
    <mergeCell ref="B2:V2"/>
    <mergeCell ref="B4:H4"/>
    <mergeCell ref="K4:L4"/>
    <mergeCell ref="M4:N4"/>
    <mergeCell ref="O4:P4"/>
    <mergeCell ref="Q4:R4"/>
    <mergeCell ref="T4:V4"/>
  </mergeCells>
  <pageMargins left="0.59055118110236227" right="0.15748031496062992" top="0.39370078740157483" bottom="0.43307086614173229" header="0.31496062992125984" footer="0.31496062992125984"/>
  <pageSetup scale="6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7"/>
  <sheetViews>
    <sheetView showGridLines="0" zoomScale="90" zoomScaleNormal="90" zoomScaleSheetLayoutView="120" workbookViewId="0">
      <selection activeCell="B2" sqref="B2:O2"/>
    </sheetView>
  </sheetViews>
  <sheetFormatPr baseColWidth="10" defaultRowHeight="15"/>
  <cols>
    <col min="1" max="1" width="0.85546875" customWidth="1"/>
    <col min="2" max="2" width="18.28515625" customWidth="1"/>
    <col min="3" max="3" width="30.5703125" customWidth="1"/>
    <col min="4" max="15" width="14.85546875" customWidth="1"/>
    <col min="16" max="19" width="1" customWidth="1"/>
  </cols>
  <sheetData>
    <row r="1" spans="1:15" ht="4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3.5" customHeight="1" thickTop="1">
      <c r="A2" s="1"/>
      <c r="B2" s="1011" t="s">
        <v>233</v>
      </c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3"/>
    </row>
    <row r="3" spans="1:15" ht="22.5" customHeight="1" thickBot="1">
      <c r="A3" s="1"/>
      <c r="B3" s="807" t="s">
        <v>1516</v>
      </c>
      <c r="C3" s="808"/>
      <c r="D3" s="131"/>
      <c r="E3" s="131"/>
      <c r="F3" s="131"/>
      <c r="G3" s="131"/>
      <c r="H3" s="131"/>
      <c r="I3" s="131"/>
      <c r="J3" s="131"/>
      <c r="K3" s="131"/>
      <c r="L3" s="1002" t="s">
        <v>1517</v>
      </c>
      <c r="M3" s="1002"/>
      <c r="N3" s="1002"/>
      <c r="O3" s="1014"/>
    </row>
    <row r="4" spans="1:15" ht="3.75" customHeight="1" thickTop="1" thickBot="1">
      <c r="A4" s="1"/>
      <c r="B4" s="45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460"/>
    </row>
    <row r="5" spans="1:15" ht="38.25" customHeight="1" thickTop="1" thickBot="1">
      <c r="A5" s="1"/>
      <c r="B5" s="1011" t="s">
        <v>234</v>
      </c>
      <c r="C5" s="1013"/>
      <c r="D5" s="1016" t="s">
        <v>235</v>
      </c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8"/>
    </row>
    <row r="6" spans="1:15" ht="38.25" customHeight="1" thickTop="1">
      <c r="A6" s="1"/>
      <c r="B6" s="809"/>
      <c r="C6" s="810"/>
      <c r="D6" s="1019" t="s">
        <v>236</v>
      </c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1"/>
    </row>
    <row r="7" spans="1:15" ht="27.75" customHeight="1" thickBot="1">
      <c r="A7" s="1"/>
      <c r="B7" s="809"/>
      <c r="C7" s="810"/>
      <c r="D7" s="1022"/>
      <c r="E7" s="1023"/>
      <c r="F7" s="1023"/>
      <c r="G7" s="1023"/>
      <c r="H7" s="1023"/>
      <c r="I7" s="1023"/>
      <c r="J7" s="1023"/>
      <c r="K7" s="1023"/>
      <c r="L7" s="1023"/>
      <c r="M7" s="1023"/>
      <c r="N7" s="1023"/>
      <c r="O7" s="1024"/>
    </row>
    <row r="8" spans="1:15" ht="31.5" customHeight="1" thickTop="1" thickBot="1">
      <c r="A8" s="1"/>
      <c r="B8" s="811"/>
      <c r="C8" s="1015"/>
      <c r="D8" s="461" t="s">
        <v>103</v>
      </c>
      <c r="E8" s="461" t="s">
        <v>104</v>
      </c>
      <c r="F8" s="461" t="s">
        <v>105</v>
      </c>
      <c r="G8" s="461" t="s">
        <v>106</v>
      </c>
      <c r="H8" s="461" t="s">
        <v>107</v>
      </c>
      <c r="I8" s="461" t="s">
        <v>108</v>
      </c>
      <c r="J8" s="461" t="s">
        <v>109</v>
      </c>
      <c r="K8" s="461" t="s">
        <v>110</v>
      </c>
      <c r="L8" s="461" t="s">
        <v>111</v>
      </c>
      <c r="M8" s="461" t="s">
        <v>112</v>
      </c>
      <c r="N8" s="461" t="s">
        <v>113</v>
      </c>
      <c r="O8" s="462" t="s">
        <v>114</v>
      </c>
    </row>
    <row r="9" spans="1:15" ht="5.25" customHeight="1" thickTop="1" thickBot="1">
      <c r="B9" s="228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463"/>
    </row>
    <row r="10" spans="1:15" ht="6" customHeight="1" thickTop="1">
      <c r="B10" s="1005"/>
      <c r="C10" s="1006"/>
      <c r="D10" s="169"/>
      <c r="E10" s="702"/>
      <c r="F10" s="702"/>
      <c r="G10" s="702"/>
      <c r="H10" s="702"/>
      <c r="I10" s="702"/>
      <c r="J10" s="702"/>
      <c r="K10" s="702"/>
      <c r="L10" s="702"/>
      <c r="M10" s="703"/>
      <c r="N10" s="703"/>
      <c r="O10" s="704"/>
    </row>
    <row r="11" spans="1:15" ht="27" customHeight="1">
      <c r="B11" s="480" t="s">
        <v>237</v>
      </c>
      <c r="C11" s="479"/>
      <c r="D11" s="705">
        <v>1076</v>
      </c>
      <c r="E11" s="706">
        <v>1073</v>
      </c>
      <c r="F11" s="706">
        <v>1073</v>
      </c>
      <c r="G11" s="706">
        <v>1071</v>
      </c>
      <c r="H11" s="706">
        <v>1063</v>
      </c>
      <c r="I11" s="706">
        <v>1056</v>
      </c>
      <c r="J11" s="706">
        <v>1051</v>
      </c>
      <c r="K11" s="706">
        <v>1048</v>
      </c>
      <c r="L11" s="706">
        <v>1046</v>
      </c>
      <c r="M11" s="706">
        <v>1048</v>
      </c>
      <c r="N11" s="706">
        <v>1047</v>
      </c>
      <c r="O11" s="707">
        <v>1095</v>
      </c>
    </row>
    <row r="12" spans="1:15" ht="27" customHeight="1">
      <c r="B12" s="480" t="s">
        <v>238</v>
      </c>
      <c r="C12" s="479"/>
      <c r="D12" s="705">
        <v>3671</v>
      </c>
      <c r="E12" s="706">
        <v>3820</v>
      </c>
      <c r="F12" s="706">
        <v>3809</v>
      </c>
      <c r="G12" s="706">
        <v>4068</v>
      </c>
      <c r="H12" s="706">
        <v>4083</v>
      </c>
      <c r="I12" s="706">
        <v>4069</v>
      </c>
      <c r="J12" s="706">
        <v>4057</v>
      </c>
      <c r="K12" s="706">
        <v>4059</v>
      </c>
      <c r="L12" s="706">
        <v>4076</v>
      </c>
      <c r="M12" s="706">
        <v>4079</v>
      </c>
      <c r="N12" s="706">
        <v>4091</v>
      </c>
      <c r="O12" s="707">
        <v>4097</v>
      </c>
    </row>
    <row r="13" spans="1:15" ht="27" customHeight="1">
      <c r="B13" s="480" t="s">
        <v>239</v>
      </c>
      <c r="C13" s="479"/>
      <c r="D13" s="705">
        <v>485</v>
      </c>
      <c r="E13" s="706">
        <v>461</v>
      </c>
      <c r="F13" s="706">
        <v>448</v>
      </c>
      <c r="G13" s="706">
        <v>173</v>
      </c>
      <c r="H13" s="706">
        <v>135</v>
      </c>
      <c r="I13" s="706">
        <v>133</v>
      </c>
      <c r="J13" s="706">
        <v>133</v>
      </c>
      <c r="K13" s="706">
        <v>140</v>
      </c>
      <c r="L13" s="706">
        <v>140</v>
      </c>
      <c r="M13" s="706">
        <v>141</v>
      </c>
      <c r="N13" s="706">
        <v>140</v>
      </c>
      <c r="O13" s="707">
        <v>141</v>
      </c>
    </row>
    <row r="14" spans="1:15" ht="27" customHeight="1">
      <c r="B14" s="480" t="s">
        <v>1518</v>
      </c>
      <c r="C14" s="479"/>
      <c r="D14" s="705">
        <v>224</v>
      </c>
      <c r="E14" s="706">
        <v>236</v>
      </c>
      <c r="F14" s="706">
        <v>260</v>
      </c>
      <c r="G14" s="706">
        <v>262</v>
      </c>
      <c r="H14" s="706">
        <v>264</v>
      </c>
      <c r="I14" s="706">
        <v>263</v>
      </c>
      <c r="J14" s="706">
        <v>263</v>
      </c>
      <c r="K14" s="706">
        <v>264</v>
      </c>
      <c r="L14" s="706">
        <v>262</v>
      </c>
      <c r="M14" s="706">
        <v>268</v>
      </c>
      <c r="N14" s="706">
        <v>271</v>
      </c>
      <c r="O14" s="707">
        <v>275</v>
      </c>
    </row>
    <row r="15" spans="1:15" ht="27" customHeight="1">
      <c r="B15" s="480"/>
      <c r="C15" s="479"/>
      <c r="D15" s="705"/>
      <c r="E15" s="708"/>
      <c r="F15" s="708"/>
      <c r="G15" s="708"/>
      <c r="H15" s="708"/>
      <c r="I15" s="708"/>
      <c r="J15" s="708"/>
      <c r="K15" s="708"/>
      <c r="L15" s="708"/>
      <c r="M15" s="708"/>
      <c r="N15" s="708"/>
      <c r="O15" s="709"/>
    </row>
    <row r="16" spans="1:15" ht="38.25" customHeight="1">
      <c r="B16" s="1007" t="s">
        <v>240</v>
      </c>
      <c r="C16" s="1008"/>
      <c r="D16" s="464">
        <f t="shared" ref="D16:O16" si="0">SUM(D11:D15)</f>
        <v>5456</v>
      </c>
      <c r="E16" s="465">
        <f t="shared" si="0"/>
        <v>5590</v>
      </c>
      <c r="F16" s="465">
        <f t="shared" si="0"/>
        <v>5590</v>
      </c>
      <c r="G16" s="465">
        <f t="shared" si="0"/>
        <v>5574</v>
      </c>
      <c r="H16" s="465">
        <f t="shared" si="0"/>
        <v>5545</v>
      </c>
      <c r="I16" s="465">
        <f t="shared" si="0"/>
        <v>5521</v>
      </c>
      <c r="J16" s="465">
        <f t="shared" si="0"/>
        <v>5504</v>
      </c>
      <c r="K16" s="465">
        <f t="shared" si="0"/>
        <v>5511</v>
      </c>
      <c r="L16" s="465">
        <f t="shared" si="0"/>
        <v>5524</v>
      </c>
      <c r="M16" s="465">
        <f t="shared" si="0"/>
        <v>5536</v>
      </c>
      <c r="N16" s="465">
        <f t="shared" si="0"/>
        <v>5549</v>
      </c>
      <c r="O16" s="466">
        <f t="shared" si="0"/>
        <v>5608</v>
      </c>
    </row>
    <row r="17" spans="1:24" s="258" customFormat="1" ht="30.75" customHeight="1" thickBot="1">
      <c r="B17" s="467"/>
      <c r="C17" s="468"/>
      <c r="D17" s="469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1"/>
    </row>
    <row r="18" spans="1:24" ht="3.75" hidden="1" customHeight="1" thickBot="1">
      <c r="B18" s="1009"/>
      <c r="C18" s="1010"/>
      <c r="D18" s="326"/>
      <c r="E18" s="327"/>
      <c r="F18" s="327"/>
      <c r="G18" s="327"/>
      <c r="H18" s="327"/>
      <c r="I18" s="327"/>
      <c r="J18" s="327"/>
      <c r="K18" s="327"/>
      <c r="L18" s="327"/>
      <c r="M18" s="472"/>
      <c r="N18" s="472"/>
      <c r="O18" s="472"/>
    </row>
    <row r="19" spans="1:24" ht="9" customHeight="1" thickTop="1">
      <c r="B19" s="104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24">
      <c r="B20" s="803"/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3"/>
      <c r="N20" s="803"/>
      <c r="O20" s="803"/>
    </row>
    <row r="21" spans="1:24" s="165" customFormat="1">
      <c r="A21" s="710"/>
      <c r="B21" s="711"/>
      <c r="C21" s="712"/>
      <c r="D21" s="711"/>
      <c r="E21" s="711"/>
      <c r="F21" s="711"/>
      <c r="G21" s="713"/>
      <c r="H21" s="713"/>
      <c r="I21" s="714"/>
      <c r="J21" s="715"/>
      <c r="K21" s="716"/>
      <c r="L21" s="717"/>
      <c r="M21" s="718"/>
      <c r="N21" s="719"/>
      <c r="O21" s="720"/>
      <c r="P21" s="720"/>
      <c r="Q21" s="720"/>
      <c r="R21" s="721"/>
      <c r="S21" s="722"/>
      <c r="T21" s="723"/>
      <c r="U21" s="724"/>
      <c r="V21" s="720"/>
      <c r="W21" s="720"/>
      <c r="X21" s="720"/>
    </row>
    <row r="22" spans="1:24" s="165" customFormat="1">
      <c r="A22" s="710"/>
      <c r="B22" s="711"/>
      <c r="C22" s="712"/>
      <c r="D22" s="711"/>
      <c r="E22" s="711"/>
      <c r="F22" s="711"/>
      <c r="G22" s="713"/>
      <c r="H22" s="713"/>
      <c r="I22" s="714"/>
      <c r="J22" s="713"/>
      <c r="K22" s="714"/>
      <c r="L22" s="725"/>
      <c r="M22" s="713"/>
      <c r="N22" s="726"/>
      <c r="O22" s="720"/>
      <c r="P22" s="720"/>
      <c r="Q22" s="720"/>
      <c r="R22" s="721"/>
      <c r="S22" s="722"/>
      <c r="T22" s="723"/>
      <c r="U22" s="724"/>
      <c r="V22" s="720"/>
      <c r="W22" s="720"/>
      <c r="X22" s="720"/>
    </row>
    <row r="23" spans="1:24" s="165" customFormat="1">
      <c r="A23" s="710"/>
      <c r="B23" s="727"/>
      <c r="C23" s="727"/>
      <c r="D23" s="727"/>
      <c r="E23" s="728"/>
      <c r="F23" s="727"/>
      <c r="G23" s="727"/>
      <c r="H23" s="727"/>
      <c r="I23" s="729"/>
      <c r="J23" s="730"/>
      <c r="K23" s="730"/>
      <c r="L23" s="731"/>
      <c r="M23" s="732"/>
      <c r="N23" s="733"/>
      <c r="O23" s="720"/>
      <c r="P23" s="720"/>
      <c r="Q23" s="720"/>
      <c r="R23" s="721"/>
      <c r="S23" s="722"/>
      <c r="T23" s="723"/>
      <c r="U23" s="724"/>
      <c r="V23" s="720"/>
      <c r="W23" s="720"/>
      <c r="X23" s="720"/>
    </row>
    <row r="24" spans="1:24" s="165" customFormat="1">
      <c r="A24" s="710"/>
      <c r="B24" s="727"/>
      <c r="C24" s="727"/>
      <c r="D24" s="727"/>
      <c r="E24" s="728"/>
      <c r="F24" s="728"/>
      <c r="G24" s="715"/>
      <c r="H24" s="715"/>
      <c r="I24" s="729"/>
      <c r="J24" s="730"/>
      <c r="K24" s="730"/>
      <c r="L24" s="734"/>
      <c r="M24" s="732"/>
      <c r="N24" s="733"/>
      <c r="O24" s="720"/>
      <c r="P24" s="720"/>
      <c r="Q24" s="720"/>
      <c r="R24" s="721"/>
      <c r="S24" s="722"/>
      <c r="T24" s="723"/>
      <c r="U24" s="724"/>
      <c r="V24" s="720"/>
      <c r="W24" s="720"/>
      <c r="X24" s="720"/>
    </row>
    <row r="25" spans="1:24" s="165" customFormat="1">
      <c r="A25" s="710"/>
      <c r="B25" s="711"/>
      <c r="C25" s="712"/>
      <c r="D25" s="711"/>
      <c r="E25" s="711"/>
      <c r="F25" s="711"/>
      <c r="G25" s="713"/>
      <c r="H25" s="713"/>
      <c r="I25" s="714"/>
      <c r="J25" s="713"/>
      <c r="K25" s="714"/>
      <c r="L25" s="725"/>
      <c r="M25" s="713"/>
      <c r="N25" s="726"/>
      <c r="O25" s="720"/>
      <c r="P25" s="720"/>
      <c r="Q25" s="720"/>
      <c r="R25" s="721"/>
      <c r="S25" s="722"/>
      <c r="T25" s="723"/>
      <c r="U25" s="724"/>
      <c r="V25" s="720"/>
      <c r="W25" s="720"/>
      <c r="X25" s="720"/>
    </row>
    <row r="26" spans="1:24" s="165" customFormat="1">
      <c r="A26" s="710"/>
      <c r="B26" s="711"/>
      <c r="C26" s="712"/>
      <c r="D26" s="711"/>
      <c r="E26" s="711"/>
      <c r="F26" s="711"/>
      <c r="G26" s="713"/>
      <c r="H26" s="713"/>
      <c r="I26" s="714"/>
      <c r="J26" s="713"/>
      <c r="K26" s="714"/>
      <c r="L26" s="725"/>
      <c r="M26" s="713"/>
      <c r="N26" s="726"/>
      <c r="O26" s="720"/>
      <c r="P26" s="720"/>
      <c r="Q26" s="720"/>
      <c r="R26" s="721"/>
      <c r="S26" s="722"/>
      <c r="T26" s="723"/>
      <c r="U26" s="724"/>
      <c r="V26" s="720"/>
      <c r="W26" s="720"/>
      <c r="X26" s="720"/>
    </row>
    <row r="27" spans="1:24" s="165" customFormat="1">
      <c r="A27" s="710"/>
      <c r="B27" s="711"/>
      <c r="C27" s="712"/>
      <c r="D27" s="711"/>
      <c r="E27" s="711"/>
      <c r="F27" s="711"/>
      <c r="G27" s="713"/>
      <c r="H27" s="713"/>
      <c r="I27" s="714"/>
      <c r="J27" s="713"/>
      <c r="K27" s="735"/>
      <c r="L27" s="720"/>
      <c r="M27" s="720"/>
      <c r="N27" s="720"/>
      <c r="O27" s="714"/>
      <c r="P27" s="713"/>
      <c r="Q27" s="726"/>
      <c r="R27" s="721"/>
      <c r="S27" s="722"/>
      <c r="T27" s="723"/>
      <c r="U27" s="724"/>
      <c r="V27" s="720"/>
      <c r="W27" s="720"/>
      <c r="X27" s="720"/>
    </row>
  </sheetData>
  <mergeCells count="10">
    <mergeCell ref="B10:C10"/>
    <mergeCell ref="B16:C16"/>
    <mergeCell ref="B18:C18"/>
    <mergeCell ref="B20:O20"/>
    <mergeCell ref="B2:O2"/>
    <mergeCell ref="B3:C3"/>
    <mergeCell ref="L3:O3"/>
    <mergeCell ref="B5:C8"/>
    <mergeCell ref="D5:O5"/>
    <mergeCell ref="D6:O7"/>
  </mergeCells>
  <printOptions horizontalCentered="1"/>
  <pageMargins left="0.51181102362204722" right="0.70866141732283472" top="0.35433070866141736" bottom="0.35433070866141736" header="0.31496062992125984" footer="0.31496062992125984"/>
  <pageSetup scale="5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X65"/>
  <sheetViews>
    <sheetView showGridLines="0" zoomScale="70" zoomScaleNormal="70" workbookViewId="0"/>
  </sheetViews>
  <sheetFormatPr baseColWidth="10" defaultRowHeight="15"/>
  <cols>
    <col min="1" max="1" width="11.42578125" customWidth="1"/>
    <col min="2" max="2" width="17.7109375" customWidth="1"/>
    <col min="3" max="3" width="15" customWidth="1"/>
    <col min="4" max="4" width="13.140625" customWidth="1"/>
    <col min="7" max="7" width="16.42578125" customWidth="1"/>
    <col min="10" max="10" width="17.140625" customWidth="1"/>
    <col min="11" max="11" width="11.42578125" customWidth="1"/>
    <col min="12" max="12" width="12.7109375" customWidth="1"/>
    <col min="13" max="13" width="20.42578125" customWidth="1"/>
    <col min="14" max="18" width="15" customWidth="1"/>
    <col min="19" max="19" width="20.5703125" customWidth="1"/>
    <col min="20" max="20" width="18.140625" customWidth="1"/>
    <col min="21" max="21" width="15.140625" customWidth="1"/>
    <col min="22" max="22" width="13.5703125" customWidth="1"/>
    <col min="23" max="23" width="18.28515625" customWidth="1"/>
  </cols>
  <sheetData>
    <row r="3" spans="2:23" ht="15.75" thickBot="1"/>
    <row r="4" spans="2:23" ht="15.75" thickTop="1">
      <c r="B4" s="1047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1048"/>
      <c r="Q4" s="1048"/>
      <c r="R4" s="1048"/>
      <c r="S4" s="1048"/>
      <c r="T4" s="1048"/>
      <c r="U4" s="1048"/>
      <c r="V4" s="1048"/>
      <c r="W4" s="1049"/>
    </row>
    <row r="5" spans="2:23">
      <c r="B5" s="740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2"/>
    </row>
    <row r="6" spans="2:23">
      <c r="B6" s="1050" t="s">
        <v>145</v>
      </c>
      <c r="C6" s="1051"/>
      <c r="D6" s="1051"/>
      <c r="E6" s="1051"/>
      <c r="F6" s="1051"/>
      <c r="G6" s="1051"/>
      <c r="H6" s="1051"/>
      <c r="I6" s="1051"/>
      <c r="J6" s="1051"/>
      <c r="K6" s="1051"/>
      <c r="L6" s="1051"/>
      <c r="M6" s="1051"/>
      <c r="N6" s="1051"/>
      <c r="O6" s="1051"/>
      <c r="P6" s="1051"/>
      <c r="Q6" s="1051"/>
      <c r="R6" s="1051"/>
      <c r="S6" s="1051"/>
      <c r="T6" s="1051"/>
      <c r="U6" s="1051"/>
      <c r="V6" s="1051"/>
      <c r="W6" s="1052"/>
    </row>
    <row r="7" spans="2:23">
      <c r="B7" s="1053" t="s">
        <v>146</v>
      </c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1054"/>
    </row>
    <row r="8" spans="2:23">
      <c r="B8" s="1055" t="s">
        <v>36</v>
      </c>
      <c r="C8" s="1056"/>
      <c r="D8" s="1056"/>
      <c r="E8" s="1056"/>
      <c r="F8" s="1056"/>
      <c r="G8" s="1056"/>
      <c r="H8" s="1056"/>
      <c r="I8" s="1056"/>
      <c r="J8" s="1056"/>
      <c r="K8" s="1056"/>
      <c r="L8" s="1056"/>
      <c r="M8" s="1056"/>
      <c r="N8" s="1056"/>
      <c r="O8" s="1056"/>
      <c r="P8" s="1056"/>
      <c r="Q8" s="1056"/>
      <c r="R8" s="1056"/>
      <c r="S8" s="1056"/>
      <c r="T8" s="1056"/>
      <c r="U8" s="1056"/>
      <c r="V8" s="1056"/>
      <c r="W8" s="1057"/>
    </row>
    <row r="9" spans="2:23">
      <c r="B9" s="743"/>
      <c r="C9" s="744"/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4"/>
      <c r="W9" s="745"/>
    </row>
    <row r="10" spans="2:23">
      <c r="B10" s="743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5"/>
    </row>
    <row r="11" spans="2:23">
      <c r="B11" s="329" t="s">
        <v>1531</v>
      </c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330" t="s">
        <v>1532</v>
      </c>
    </row>
    <row r="12" spans="2:23" ht="15.75" thickBot="1">
      <c r="B12" s="331" t="s">
        <v>1533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3"/>
    </row>
    <row r="13" spans="2:23" ht="15.75" thickTop="1">
      <c r="B13" s="334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</row>
    <row r="14" spans="2:23" ht="15.75" thickBo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2:23" ht="37.5" customHeight="1" thickTop="1">
      <c r="B15" s="1029" t="s">
        <v>147</v>
      </c>
      <c r="C15" s="1030"/>
      <c r="D15" s="1030"/>
      <c r="E15" s="1030"/>
      <c r="F15" s="1030"/>
      <c r="G15" s="1030"/>
      <c r="H15" s="1030"/>
      <c r="I15" s="1030"/>
      <c r="J15" s="1030"/>
      <c r="K15" s="1030"/>
      <c r="L15" s="1030"/>
      <c r="M15" s="1030"/>
      <c r="N15" s="1030"/>
      <c r="O15" s="1030"/>
      <c r="P15" s="1030"/>
      <c r="Q15" s="1030"/>
      <c r="R15" s="1030"/>
      <c r="S15" s="1030"/>
      <c r="T15" s="1030"/>
      <c r="U15" s="1030"/>
      <c r="V15" s="1030"/>
      <c r="W15" s="1031"/>
    </row>
    <row r="16" spans="2:23" ht="29.25" customHeight="1">
      <c r="B16" s="1035" t="s">
        <v>18</v>
      </c>
      <c r="C16" s="1036"/>
      <c r="D16" s="1037"/>
      <c r="E16" s="1038" t="s">
        <v>148</v>
      </c>
      <c r="F16" s="1039"/>
      <c r="G16" s="1039"/>
      <c r="H16" s="1039"/>
      <c r="I16" s="1039"/>
      <c r="J16" s="1039"/>
      <c r="K16" s="1040"/>
      <c r="L16" s="1041" t="s">
        <v>149</v>
      </c>
      <c r="M16" s="1043" t="s">
        <v>150</v>
      </c>
      <c r="N16" s="1045" t="s">
        <v>151</v>
      </c>
      <c r="O16" s="1046"/>
      <c r="P16" s="1046"/>
      <c r="Q16" s="1046"/>
      <c r="R16" s="1046"/>
      <c r="S16" s="1046"/>
      <c r="T16" s="1026" t="s">
        <v>152</v>
      </c>
      <c r="U16" s="1026"/>
      <c r="V16" s="1026"/>
      <c r="W16" s="1027" t="s">
        <v>153</v>
      </c>
    </row>
    <row r="17" spans="2:24" ht="107.25" customHeight="1">
      <c r="B17" s="336" t="s">
        <v>154</v>
      </c>
      <c r="C17" s="337" t="s">
        <v>155</v>
      </c>
      <c r="D17" s="337" t="s">
        <v>156</v>
      </c>
      <c r="E17" s="337" t="s">
        <v>157</v>
      </c>
      <c r="F17" s="337" t="s">
        <v>158</v>
      </c>
      <c r="G17" s="337" t="s">
        <v>159</v>
      </c>
      <c r="H17" s="337" t="s">
        <v>160</v>
      </c>
      <c r="I17" s="337" t="s">
        <v>161</v>
      </c>
      <c r="J17" s="337" t="s">
        <v>162</v>
      </c>
      <c r="K17" s="337" t="s">
        <v>163</v>
      </c>
      <c r="L17" s="1042"/>
      <c r="M17" s="1044"/>
      <c r="N17" s="338" t="s">
        <v>164</v>
      </c>
      <c r="O17" s="338" t="s">
        <v>165</v>
      </c>
      <c r="P17" s="338" t="s">
        <v>166</v>
      </c>
      <c r="Q17" s="338" t="s">
        <v>167</v>
      </c>
      <c r="R17" s="338" t="s">
        <v>168</v>
      </c>
      <c r="S17" s="337" t="s">
        <v>169</v>
      </c>
      <c r="T17" s="339" t="s">
        <v>170</v>
      </c>
      <c r="U17" s="337" t="s">
        <v>171</v>
      </c>
      <c r="V17" s="337" t="s">
        <v>172</v>
      </c>
      <c r="W17" s="1028"/>
      <c r="X17" s="166"/>
    </row>
    <row r="18" spans="2:24" s="268" customFormat="1">
      <c r="B18" s="764">
        <v>37852370.68</v>
      </c>
      <c r="C18" s="764">
        <v>45843.75</v>
      </c>
      <c r="D18" s="764"/>
      <c r="E18" s="764"/>
      <c r="F18" s="764"/>
      <c r="G18" s="764">
        <v>105045.27</v>
      </c>
      <c r="H18" s="764"/>
      <c r="I18" s="764"/>
      <c r="J18" s="764">
        <v>37064520.320000008</v>
      </c>
      <c r="K18" s="764"/>
      <c r="L18" s="764"/>
      <c r="M18" s="764"/>
      <c r="N18" s="764"/>
      <c r="O18" s="764"/>
      <c r="P18" s="764"/>
      <c r="Q18" s="764"/>
      <c r="R18" s="764"/>
      <c r="S18" s="764"/>
      <c r="T18" s="764">
        <v>650254.74</v>
      </c>
      <c r="U18" s="764">
        <v>0</v>
      </c>
      <c r="V18" s="764"/>
      <c r="W18" s="764">
        <f>+E18+F18+G18+H18+I18+J18+K18+L18+T18</f>
        <v>37819820.330000013</v>
      </c>
    </row>
    <row r="19" spans="2:24" s="268" customFormat="1" hidden="1">
      <c r="B19" s="764"/>
      <c r="C19" s="76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</row>
    <row r="20" spans="2:24" s="268" customFormat="1" hidden="1">
      <c r="B20" s="764"/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</row>
    <row r="21" spans="2:24" s="268" customFormat="1" hidden="1">
      <c r="B21" s="764"/>
      <c r="C21" s="764"/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4"/>
      <c r="T21" s="764"/>
      <c r="U21" s="764"/>
      <c r="V21" s="764"/>
      <c r="W21" s="764"/>
    </row>
    <row r="22" spans="2:24" s="268" customFormat="1" hidden="1">
      <c r="B22" s="764"/>
      <c r="C22" s="764"/>
      <c r="D22" s="764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Q22" s="764"/>
      <c r="R22" s="764"/>
      <c r="S22" s="764"/>
      <c r="T22" s="764"/>
      <c r="U22" s="764"/>
      <c r="V22" s="764"/>
      <c r="W22" s="764"/>
    </row>
    <row r="23" spans="2:24" s="268" customFormat="1" hidden="1">
      <c r="B23" s="764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764"/>
      <c r="P23" s="764"/>
      <c r="Q23" s="764"/>
      <c r="R23" s="764"/>
      <c r="S23" s="764"/>
      <c r="T23" s="764"/>
      <c r="U23" s="764"/>
      <c r="V23" s="764"/>
      <c r="W23" s="764"/>
    </row>
    <row r="24" spans="2:24" s="268" customFormat="1" hidden="1"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</row>
    <row r="25" spans="2:24" s="268" customFormat="1" hidden="1"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</row>
    <row r="26" spans="2:24" s="268" customFormat="1" hidden="1">
      <c r="B26" s="764"/>
      <c r="C26" s="764"/>
      <c r="D26" s="764"/>
      <c r="E26" s="764"/>
      <c r="F26" s="764"/>
      <c r="G26" s="764"/>
      <c r="H26" s="764"/>
      <c r="I26" s="764"/>
      <c r="J26" s="764"/>
      <c r="K26" s="764"/>
      <c r="L26" s="764"/>
      <c r="M26" s="764"/>
      <c r="N26" s="764"/>
      <c r="O26" s="764"/>
      <c r="P26" s="764"/>
      <c r="Q26" s="764"/>
      <c r="R26" s="764"/>
      <c r="S26" s="764"/>
      <c r="T26" s="764"/>
      <c r="U26" s="764"/>
      <c r="V26" s="764"/>
      <c r="W26" s="764"/>
    </row>
    <row r="27" spans="2:24" s="268" customFormat="1" hidden="1">
      <c r="B27" s="764"/>
      <c r="C27" s="764"/>
      <c r="D27" s="764"/>
      <c r="E27" s="764"/>
      <c r="F27" s="764"/>
      <c r="G27" s="764"/>
      <c r="H27" s="764"/>
      <c r="I27" s="764"/>
      <c r="J27" s="764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</row>
    <row r="28" spans="2:24" s="268" customFormat="1" hidden="1">
      <c r="B28" s="764"/>
      <c r="C28" s="764"/>
      <c r="D28" s="764"/>
      <c r="E28" s="764"/>
      <c r="F28" s="764"/>
      <c r="G28" s="764"/>
      <c r="H28" s="764"/>
      <c r="I28" s="764"/>
      <c r="J28" s="764"/>
      <c r="K28" s="764"/>
      <c r="L28" s="764"/>
      <c r="M28" s="764"/>
      <c r="N28" s="764"/>
      <c r="O28" s="764"/>
      <c r="P28" s="764"/>
      <c r="Q28" s="764"/>
      <c r="R28" s="764"/>
      <c r="S28" s="764"/>
      <c r="T28" s="764"/>
      <c r="U28" s="764"/>
      <c r="V28" s="764"/>
      <c r="W28" s="764"/>
    </row>
    <row r="29" spans="2:24" s="268" customFormat="1" hidden="1">
      <c r="B29" s="764"/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4"/>
      <c r="U29" s="764"/>
      <c r="V29" s="764"/>
      <c r="W29" s="764"/>
    </row>
    <row r="30" spans="2:24" s="268" customFormat="1" hidden="1">
      <c r="B30" s="764"/>
      <c r="C30" s="764"/>
      <c r="D30" s="764"/>
      <c r="E30" s="764"/>
      <c r="F30" s="764"/>
      <c r="G30" s="764"/>
      <c r="H30" s="764"/>
      <c r="I30" s="764"/>
      <c r="J30" s="764"/>
      <c r="K30" s="764"/>
      <c r="L30" s="764"/>
      <c r="M30" s="764"/>
      <c r="N30" s="764"/>
      <c r="O30" s="764"/>
      <c r="P30" s="764"/>
      <c r="Q30" s="764"/>
      <c r="R30" s="764"/>
      <c r="S30" s="764"/>
      <c r="T30" s="764"/>
      <c r="U30" s="764"/>
      <c r="V30" s="764"/>
      <c r="W30" s="764"/>
    </row>
    <row r="31" spans="2:24" s="268" customFormat="1" hidden="1">
      <c r="B31" s="764"/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4"/>
    </row>
    <row r="32" spans="2:24" s="268" customFormat="1" hidden="1">
      <c r="B32" s="764"/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4"/>
      <c r="U32" s="764"/>
      <c r="V32" s="764"/>
      <c r="W32" s="764"/>
    </row>
    <row r="33" spans="2:23" s="268" customFormat="1" ht="15.75" thickBot="1">
      <c r="B33" s="764"/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  <c r="P33" s="764"/>
      <c r="Q33" s="764"/>
      <c r="R33" s="764"/>
      <c r="S33" s="764"/>
      <c r="T33" s="764"/>
      <c r="U33" s="764"/>
      <c r="V33" s="764"/>
      <c r="W33" s="764"/>
    </row>
    <row r="34" spans="2:23" s="766" customFormat="1" ht="30" customHeight="1" thickTop="1" thickBot="1">
      <c r="B34" s="765">
        <f>+B18</f>
        <v>37852370.68</v>
      </c>
      <c r="C34" s="765">
        <f t="shared" ref="C34:W34" si="0">+C18</f>
        <v>45843.75</v>
      </c>
      <c r="D34" s="765">
        <f t="shared" si="0"/>
        <v>0</v>
      </c>
      <c r="E34" s="765">
        <f t="shared" si="0"/>
        <v>0</v>
      </c>
      <c r="F34" s="765">
        <f t="shared" si="0"/>
        <v>0</v>
      </c>
      <c r="G34" s="765">
        <f t="shared" si="0"/>
        <v>105045.27</v>
      </c>
      <c r="H34" s="765">
        <f t="shared" si="0"/>
        <v>0</v>
      </c>
      <c r="I34" s="765">
        <f t="shared" si="0"/>
        <v>0</v>
      </c>
      <c r="J34" s="765">
        <f t="shared" si="0"/>
        <v>37064520.320000008</v>
      </c>
      <c r="K34" s="765">
        <f t="shared" si="0"/>
        <v>0</v>
      </c>
      <c r="L34" s="765">
        <f t="shared" si="0"/>
        <v>0</v>
      </c>
      <c r="M34" s="765">
        <f t="shared" si="0"/>
        <v>0</v>
      </c>
      <c r="N34" s="765">
        <f t="shared" si="0"/>
        <v>0</v>
      </c>
      <c r="O34" s="765">
        <f t="shared" si="0"/>
        <v>0</v>
      </c>
      <c r="P34" s="765">
        <f t="shared" si="0"/>
        <v>0</v>
      </c>
      <c r="Q34" s="765">
        <f t="shared" si="0"/>
        <v>0</v>
      </c>
      <c r="R34" s="765">
        <f t="shared" si="0"/>
        <v>0</v>
      </c>
      <c r="S34" s="765">
        <f t="shared" si="0"/>
        <v>0</v>
      </c>
      <c r="T34" s="765">
        <f t="shared" si="0"/>
        <v>650254.74</v>
      </c>
      <c r="U34" s="765">
        <f t="shared" si="0"/>
        <v>0</v>
      </c>
      <c r="V34" s="765">
        <f t="shared" si="0"/>
        <v>0</v>
      </c>
      <c r="W34" s="765">
        <f t="shared" si="0"/>
        <v>37819820.330000013</v>
      </c>
    </row>
    <row r="35" spans="2:23" s="268" customFormat="1" ht="15.75" thickTop="1">
      <c r="B35" s="340"/>
      <c r="C35" s="340"/>
      <c r="D35" s="340"/>
      <c r="E35" s="340"/>
      <c r="F35" s="340"/>
      <c r="G35" s="340"/>
      <c r="H35" s="340"/>
      <c r="I35" s="340"/>
      <c r="J35" s="767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</row>
    <row r="36" spans="2:23" s="268" customFormat="1" ht="15.75" thickBot="1"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</row>
    <row r="37" spans="2:23" s="268" customFormat="1" ht="37.5" customHeight="1" thickTop="1">
      <c r="B37" s="1029" t="s">
        <v>173</v>
      </c>
      <c r="C37" s="1030"/>
      <c r="D37" s="1030"/>
      <c r="E37" s="1030"/>
      <c r="F37" s="1030"/>
      <c r="G37" s="1030"/>
      <c r="H37" s="1030"/>
      <c r="I37" s="1030"/>
      <c r="J37" s="1030"/>
      <c r="K37" s="1030"/>
      <c r="L37" s="1030"/>
      <c r="M37" s="1030"/>
      <c r="N37" s="1030"/>
      <c r="O37" s="1030"/>
      <c r="P37" s="1030"/>
      <c r="Q37" s="1030"/>
      <c r="R37" s="1030"/>
      <c r="S37" s="1030"/>
      <c r="T37" s="1030"/>
      <c r="U37" s="1030"/>
      <c r="V37" s="1030"/>
      <c r="W37" s="1031"/>
    </row>
    <row r="38" spans="2:23" s="268" customFormat="1" ht="14.25" customHeight="1">
      <c r="B38" s="764">
        <v>31985253.220000006</v>
      </c>
      <c r="C38" s="764"/>
      <c r="D38" s="764"/>
      <c r="E38" s="764"/>
      <c r="F38" s="764"/>
      <c r="G38" s="764">
        <v>5099079.33</v>
      </c>
      <c r="H38" s="764"/>
      <c r="I38" s="764"/>
      <c r="J38" s="764">
        <v>26374172.949999999</v>
      </c>
      <c r="K38" s="764"/>
      <c r="L38" s="764">
        <v>0</v>
      </c>
      <c r="M38" s="764">
        <v>0</v>
      </c>
      <c r="N38" s="764"/>
      <c r="O38" s="764"/>
      <c r="P38" s="764"/>
      <c r="Q38" s="764"/>
      <c r="R38" s="764"/>
      <c r="S38" s="764"/>
      <c r="T38" s="764">
        <v>462704.78</v>
      </c>
      <c r="U38" s="764">
        <v>274356.18</v>
      </c>
      <c r="V38" s="764">
        <f t="shared" ref="V38" si="1">SUM(V39:V44)</f>
        <v>0</v>
      </c>
      <c r="W38" s="764">
        <f t="shared" ref="W38:W45" si="2">+E38+F38+G38+H38+I38+J38+K38+L38+T38</f>
        <v>31935957.060000002</v>
      </c>
    </row>
    <row r="39" spans="2:23" s="268" customFormat="1" ht="14.25" hidden="1" customHeight="1"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8"/>
      <c r="V39" s="764"/>
      <c r="W39" s="764"/>
    </row>
    <row r="40" spans="2:23" s="268" customFormat="1" hidden="1">
      <c r="B40" s="764"/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4"/>
      <c r="T40" s="764"/>
      <c r="U40" s="768"/>
      <c r="V40" s="764"/>
      <c r="W40" s="764"/>
    </row>
    <row r="41" spans="2:23" s="268" customFormat="1" hidden="1">
      <c r="B41" s="764"/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4"/>
      <c r="N41" s="764"/>
      <c r="O41" s="764"/>
      <c r="P41" s="764"/>
      <c r="Q41" s="764"/>
      <c r="R41" s="764"/>
      <c r="S41" s="764"/>
      <c r="T41" s="764"/>
      <c r="U41" s="768"/>
      <c r="V41" s="764"/>
      <c r="W41" s="764"/>
    </row>
    <row r="42" spans="2:23" s="268" customFormat="1" hidden="1">
      <c r="B42" s="764"/>
      <c r="C42" s="764"/>
      <c r="D42" s="764"/>
      <c r="E42" s="764"/>
      <c r="F42" s="764"/>
      <c r="G42" s="764"/>
      <c r="H42" s="764"/>
      <c r="I42" s="764"/>
      <c r="J42" s="764"/>
      <c r="K42" s="764"/>
      <c r="L42" s="764"/>
      <c r="M42" s="764"/>
      <c r="N42" s="764"/>
      <c r="O42" s="764"/>
      <c r="P42" s="764"/>
      <c r="Q42" s="764"/>
      <c r="R42" s="764"/>
      <c r="S42" s="764"/>
      <c r="T42" s="764"/>
      <c r="U42" s="768"/>
      <c r="V42" s="764"/>
      <c r="W42" s="764"/>
    </row>
    <row r="43" spans="2:23" s="268" customFormat="1" hidden="1">
      <c r="B43" s="764"/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  <c r="S43" s="764"/>
      <c r="T43" s="764"/>
      <c r="U43" s="768"/>
      <c r="V43" s="764"/>
      <c r="W43" s="764"/>
    </row>
    <row r="44" spans="2:23" s="268" customFormat="1" hidden="1">
      <c r="B44" s="764"/>
      <c r="C44" s="764"/>
      <c r="D44" s="764"/>
      <c r="E44" s="764"/>
      <c r="F44" s="764"/>
      <c r="G44" s="764"/>
      <c r="H44" s="764"/>
      <c r="I44" s="764"/>
      <c r="J44" s="764"/>
      <c r="K44" s="764"/>
      <c r="L44" s="764"/>
      <c r="M44" s="764"/>
      <c r="N44" s="764"/>
      <c r="O44" s="764"/>
      <c r="P44" s="764"/>
      <c r="Q44" s="764"/>
      <c r="R44" s="764"/>
      <c r="S44" s="764"/>
      <c r="T44" s="764"/>
      <c r="U44" s="768"/>
      <c r="V44" s="764"/>
      <c r="W44" s="764"/>
    </row>
    <row r="45" spans="2:23" s="268" customFormat="1" ht="15.75" thickBot="1">
      <c r="B45" s="764"/>
      <c r="C45" s="764"/>
      <c r="D45" s="764"/>
      <c r="E45" s="764"/>
      <c r="F45" s="764"/>
      <c r="G45" s="764"/>
      <c r="H45" s="764"/>
      <c r="I45" s="764"/>
      <c r="J45" s="769"/>
      <c r="K45" s="764"/>
      <c r="L45" s="764"/>
      <c r="M45" s="764"/>
      <c r="N45" s="764"/>
      <c r="O45" s="764"/>
      <c r="P45" s="764"/>
      <c r="Q45" s="764"/>
      <c r="R45" s="764"/>
      <c r="S45" s="764"/>
      <c r="T45" s="764"/>
      <c r="U45" s="764"/>
      <c r="V45" s="764"/>
      <c r="W45" s="764">
        <f t="shared" si="2"/>
        <v>0</v>
      </c>
    </row>
    <row r="46" spans="2:23" s="766" customFormat="1" ht="30" customHeight="1" thickTop="1" thickBot="1">
      <c r="B46" s="765">
        <f>+B38</f>
        <v>31985253.220000006</v>
      </c>
      <c r="C46" s="765">
        <f t="shared" ref="C46:W46" si="3">+C38</f>
        <v>0</v>
      </c>
      <c r="D46" s="765">
        <f t="shared" si="3"/>
        <v>0</v>
      </c>
      <c r="E46" s="765">
        <f t="shared" si="3"/>
        <v>0</v>
      </c>
      <c r="F46" s="765">
        <f t="shared" si="3"/>
        <v>0</v>
      </c>
      <c r="G46" s="765">
        <f t="shared" si="3"/>
        <v>5099079.33</v>
      </c>
      <c r="H46" s="765">
        <f t="shared" si="3"/>
        <v>0</v>
      </c>
      <c r="I46" s="765">
        <f t="shared" si="3"/>
        <v>0</v>
      </c>
      <c r="J46" s="765">
        <f t="shared" si="3"/>
        <v>26374172.949999999</v>
      </c>
      <c r="K46" s="765">
        <f t="shared" si="3"/>
        <v>0</v>
      </c>
      <c r="L46" s="765">
        <f t="shared" si="3"/>
        <v>0</v>
      </c>
      <c r="M46" s="765">
        <f t="shared" si="3"/>
        <v>0</v>
      </c>
      <c r="N46" s="765">
        <f t="shared" si="3"/>
        <v>0</v>
      </c>
      <c r="O46" s="765">
        <f t="shared" si="3"/>
        <v>0</v>
      </c>
      <c r="P46" s="765">
        <f t="shared" si="3"/>
        <v>0</v>
      </c>
      <c r="Q46" s="765">
        <f t="shared" si="3"/>
        <v>0</v>
      </c>
      <c r="R46" s="765">
        <f t="shared" si="3"/>
        <v>0</v>
      </c>
      <c r="S46" s="765">
        <f t="shared" si="3"/>
        <v>0</v>
      </c>
      <c r="T46" s="765">
        <f t="shared" si="3"/>
        <v>462704.78</v>
      </c>
      <c r="U46" s="765">
        <f t="shared" si="3"/>
        <v>274356.18</v>
      </c>
      <c r="V46" s="765">
        <f t="shared" si="3"/>
        <v>0</v>
      </c>
      <c r="W46" s="765">
        <f t="shared" si="3"/>
        <v>31935957.060000002</v>
      </c>
    </row>
    <row r="47" spans="2:23" s="268" customFormat="1" ht="15.75" customHeight="1" thickTop="1" thickBot="1">
      <c r="B47" s="1032" t="s">
        <v>174</v>
      </c>
      <c r="C47" s="1033"/>
      <c r="D47" s="1033"/>
      <c r="E47" s="1033"/>
      <c r="F47" s="1033"/>
      <c r="G47" s="1033"/>
      <c r="H47" s="1033"/>
      <c r="I47" s="1033"/>
      <c r="J47" s="1033"/>
      <c r="K47" s="1033"/>
      <c r="L47" s="1033"/>
      <c r="M47" s="1033"/>
      <c r="N47" s="1033"/>
      <c r="O47" s="1033"/>
      <c r="P47" s="1033"/>
      <c r="Q47" s="1033"/>
      <c r="R47" s="1033"/>
      <c r="S47" s="1033"/>
      <c r="T47" s="1033"/>
      <c r="U47" s="1033"/>
      <c r="V47" s="1033"/>
      <c r="W47" s="1034"/>
    </row>
    <row r="48" spans="2:23" s="268" customFormat="1" ht="30" customHeight="1" thickTop="1" thickBot="1">
      <c r="B48" s="770">
        <f>+B34+B46</f>
        <v>69837623.900000006</v>
      </c>
      <c r="C48" s="770">
        <f>+C34+C46</f>
        <v>45843.75</v>
      </c>
      <c r="D48" s="770">
        <f>+D46+D34</f>
        <v>0</v>
      </c>
      <c r="E48" s="770">
        <f t="shared" ref="E48:W48" si="4">+E34+E46</f>
        <v>0</v>
      </c>
      <c r="F48" s="770">
        <f t="shared" si="4"/>
        <v>0</v>
      </c>
      <c r="G48" s="770">
        <f t="shared" si="4"/>
        <v>5204124.5999999996</v>
      </c>
      <c r="H48" s="770">
        <f t="shared" si="4"/>
        <v>0</v>
      </c>
      <c r="I48" s="770">
        <f t="shared" si="4"/>
        <v>0</v>
      </c>
      <c r="J48" s="770">
        <f t="shared" si="4"/>
        <v>63438693.270000011</v>
      </c>
      <c r="K48" s="770">
        <f t="shared" si="4"/>
        <v>0</v>
      </c>
      <c r="L48" s="770">
        <f t="shared" si="4"/>
        <v>0</v>
      </c>
      <c r="M48" s="770">
        <f t="shared" si="4"/>
        <v>0</v>
      </c>
      <c r="N48" s="770">
        <f t="shared" si="4"/>
        <v>0</v>
      </c>
      <c r="O48" s="770">
        <f t="shared" si="4"/>
        <v>0</v>
      </c>
      <c r="P48" s="770">
        <f t="shared" si="4"/>
        <v>0</v>
      </c>
      <c r="Q48" s="770">
        <f t="shared" si="4"/>
        <v>0</v>
      </c>
      <c r="R48" s="770">
        <f t="shared" si="4"/>
        <v>0</v>
      </c>
      <c r="S48" s="770">
        <f t="shared" si="4"/>
        <v>0</v>
      </c>
      <c r="T48" s="770">
        <f t="shared" si="4"/>
        <v>1112959.52</v>
      </c>
      <c r="U48" s="770">
        <f t="shared" si="4"/>
        <v>274356.18</v>
      </c>
      <c r="V48" s="770">
        <f t="shared" si="4"/>
        <v>0</v>
      </c>
      <c r="W48" s="770">
        <f t="shared" si="4"/>
        <v>69755777.390000015</v>
      </c>
    </row>
    <row r="49" spans="2:23" ht="29.25" customHeight="1" thickTop="1">
      <c r="B49" s="771" t="s">
        <v>1534</v>
      </c>
      <c r="C49" s="772"/>
      <c r="D49" s="772"/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2"/>
      <c r="U49" s="772"/>
      <c r="V49" s="772"/>
      <c r="W49" s="773"/>
    </row>
    <row r="50" spans="2:23" ht="21.75" customHeight="1">
      <c r="B50" s="1025" t="s">
        <v>1535</v>
      </c>
      <c r="C50" s="1025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</row>
    <row r="51" spans="2:23" ht="51" customHeight="1">
      <c r="B51" s="1025" t="s">
        <v>1536</v>
      </c>
      <c r="C51" s="1025"/>
      <c r="D51" s="1025"/>
      <c r="E51" s="1025"/>
      <c r="F51" s="1025"/>
      <c r="G51" s="1025"/>
      <c r="H51" s="1025"/>
      <c r="I51" s="1025"/>
      <c r="J51" s="1025"/>
      <c r="K51" s="1025"/>
      <c r="L51" s="1025"/>
      <c r="M51" s="1025"/>
      <c r="N51" s="1025"/>
      <c r="O51" s="1025"/>
      <c r="P51" s="1025"/>
      <c r="Q51" s="1025"/>
      <c r="R51" s="1025"/>
      <c r="S51" s="1025"/>
      <c r="T51" s="1025"/>
      <c r="U51" s="1025"/>
      <c r="V51" s="1025"/>
      <c r="W51" s="1025"/>
    </row>
    <row r="52" spans="2:23" ht="23.25" customHeight="1">
      <c r="B52" s="1025" t="s">
        <v>1537</v>
      </c>
      <c r="C52" s="1025"/>
      <c r="D52" s="1025"/>
      <c r="E52" s="1025"/>
      <c r="F52" s="1025"/>
      <c r="G52" s="1025"/>
      <c r="H52" s="1025"/>
      <c r="I52" s="1025"/>
      <c r="J52" s="1025"/>
      <c r="K52" s="1025"/>
      <c r="L52" s="1025"/>
      <c r="M52" s="1025"/>
      <c r="N52" s="1025"/>
      <c r="O52" s="1025"/>
      <c r="P52" s="1025"/>
      <c r="Q52" s="1025"/>
      <c r="R52" s="1025"/>
      <c r="S52" s="1025"/>
      <c r="T52" s="1025"/>
      <c r="U52" s="1025"/>
      <c r="V52" s="1025"/>
      <c r="W52" s="1025"/>
    </row>
    <row r="53" spans="2:23" ht="41.25" customHeight="1">
      <c r="B53" s="774"/>
      <c r="J53" s="696"/>
    </row>
    <row r="54" spans="2:23" ht="41.25" customHeight="1"/>
    <row r="55" spans="2:23" ht="41.25" customHeight="1">
      <c r="B55" s="775"/>
    </row>
    <row r="63" spans="2:23">
      <c r="B63" s="696"/>
    </row>
    <row r="64" spans="2:23">
      <c r="B64" s="696"/>
    </row>
    <row r="65" spans="2:2">
      <c r="B65" s="696"/>
    </row>
  </sheetData>
  <mergeCells count="17">
    <mergeCell ref="B4:W4"/>
    <mergeCell ref="B6:W6"/>
    <mergeCell ref="B7:W7"/>
    <mergeCell ref="B8:W8"/>
    <mergeCell ref="B15:W15"/>
    <mergeCell ref="B52:W52"/>
    <mergeCell ref="T16:V16"/>
    <mergeCell ref="W16:W17"/>
    <mergeCell ref="B37:W37"/>
    <mergeCell ref="B47:W47"/>
    <mergeCell ref="B50:W50"/>
    <mergeCell ref="B51:W51"/>
    <mergeCell ref="B16:D16"/>
    <mergeCell ref="E16:K16"/>
    <mergeCell ref="L16:L17"/>
    <mergeCell ref="M16:M17"/>
    <mergeCell ref="N16:S16"/>
  </mergeCells>
  <printOptions horizontalCentered="1"/>
  <pageMargins left="0.39" right="0.17" top="1.21" bottom="0.74803149606299213" header="0.31496062992125984" footer="0.31496062992125984"/>
  <pageSetup paperSize="256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6"/>
  <sheetViews>
    <sheetView zoomScaleNormal="100" zoomScaleSheetLayoutView="120" workbookViewId="0"/>
  </sheetViews>
  <sheetFormatPr baseColWidth="10" defaultRowHeight="15"/>
  <cols>
    <col min="1" max="1" width="0.85546875" customWidth="1"/>
    <col min="2" max="2" width="16.42578125" customWidth="1"/>
    <col min="3" max="3" width="28.7109375" customWidth="1"/>
    <col min="4" max="8" width="17.140625" bestFit="1" customWidth="1"/>
    <col min="9" max="9" width="14.85546875" bestFit="1" customWidth="1"/>
    <col min="10" max="10" width="49.5703125" customWidth="1"/>
    <col min="11" max="11" width="2.7109375" customWidth="1"/>
    <col min="12" max="12" width="11.28515625" customWidth="1"/>
    <col min="13" max="13" width="12.140625" customWidth="1"/>
    <col min="14" max="14" width="1.85546875" customWidth="1"/>
  </cols>
  <sheetData>
    <row r="1" spans="1:11" ht="4.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48" customHeight="1" thickTop="1">
      <c r="A2" s="1"/>
      <c r="B2" s="822" t="s">
        <v>219</v>
      </c>
      <c r="C2" s="823"/>
      <c r="D2" s="823"/>
      <c r="E2" s="823"/>
      <c r="F2" s="823"/>
      <c r="G2" s="823"/>
      <c r="H2" s="823"/>
      <c r="I2" s="823"/>
      <c r="J2" s="824"/>
    </row>
    <row r="3" spans="1:11" ht="22.5" customHeight="1" thickBot="1">
      <c r="A3" s="1"/>
      <c r="B3" s="825" t="s">
        <v>1522</v>
      </c>
      <c r="C3" s="826"/>
      <c r="D3" s="347"/>
      <c r="E3" s="347"/>
      <c r="F3" s="347"/>
      <c r="G3" s="347"/>
      <c r="H3" s="347"/>
      <c r="I3" s="347"/>
      <c r="J3" s="746" t="s">
        <v>1523</v>
      </c>
    </row>
    <row r="4" spans="1:11" ht="3.75" customHeight="1" thickTop="1" thickBot="1">
      <c r="A4" s="1"/>
      <c r="B4" s="28"/>
      <c r="C4" s="28"/>
      <c r="D4" s="28"/>
      <c r="E4" s="28"/>
      <c r="F4" s="28"/>
      <c r="G4" s="28"/>
      <c r="H4" s="28"/>
      <c r="I4" s="28"/>
      <c r="J4" s="28"/>
    </row>
    <row r="5" spans="1:11" ht="18.75" customHeight="1" thickTop="1">
      <c r="A5" s="1"/>
      <c r="B5" s="827" t="s">
        <v>63</v>
      </c>
      <c r="C5" s="828"/>
      <c r="D5" s="827" t="s">
        <v>185</v>
      </c>
      <c r="E5" s="831"/>
      <c r="F5" s="828"/>
      <c r="G5" s="832" t="s">
        <v>186</v>
      </c>
      <c r="H5" s="833"/>
      <c r="I5" s="834"/>
      <c r="J5" s="835" t="s">
        <v>187</v>
      </c>
    </row>
    <row r="6" spans="1:11" ht="37.5" customHeight="1" thickBot="1">
      <c r="A6" s="1"/>
      <c r="B6" s="829"/>
      <c r="C6" s="830"/>
      <c r="D6" s="348">
        <v>2018</v>
      </c>
      <c r="E6" s="349">
        <v>2019</v>
      </c>
      <c r="F6" s="350" t="s">
        <v>188</v>
      </c>
      <c r="G6" s="351">
        <v>2018</v>
      </c>
      <c r="H6" s="352">
        <v>2019</v>
      </c>
      <c r="I6" s="353" t="s">
        <v>188</v>
      </c>
      <c r="J6" s="836"/>
    </row>
    <row r="7" spans="1:11" ht="5.25" customHeight="1" thickTop="1" thickBot="1">
      <c r="B7" s="268"/>
      <c r="C7" s="268"/>
      <c r="D7" s="269"/>
      <c r="E7" s="270"/>
      <c r="F7" s="270"/>
      <c r="G7" s="269"/>
      <c r="H7" s="270"/>
      <c r="I7" s="270"/>
      <c r="J7" s="268"/>
    </row>
    <row r="8" spans="1:11" ht="6" customHeight="1" thickTop="1">
      <c r="B8" s="844"/>
      <c r="C8" s="845"/>
      <c r="D8" s="668"/>
      <c r="E8" s="271"/>
      <c r="F8" s="669"/>
      <c r="G8" s="668"/>
      <c r="H8" s="271"/>
      <c r="I8" s="669"/>
      <c r="J8" s="354"/>
      <c r="K8" s="101"/>
    </row>
    <row r="9" spans="1:11" ht="18" customHeight="1">
      <c r="B9" s="846" t="s">
        <v>64</v>
      </c>
      <c r="C9" s="847"/>
      <c r="D9" s="747"/>
      <c r="E9" s="748"/>
      <c r="F9" s="749"/>
      <c r="G9" s="747"/>
      <c r="H9" s="748"/>
      <c r="I9" s="749"/>
      <c r="J9" s="355"/>
      <c r="K9" s="101"/>
    </row>
    <row r="10" spans="1:11" ht="213.75">
      <c r="B10" s="837" t="s">
        <v>65</v>
      </c>
      <c r="C10" s="838"/>
      <c r="D10" s="750">
        <v>1473287944.6700006</v>
      </c>
      <c r="E10" s="751">
        <v>1539674012.1300004</v>
      </c>
      <c r="F10" s="752">
        <f>+D10-E10</f>
        <v>-66386067.4599998</v>
      </c>
      <c r="G10" s="750">
        <v>1476068065.7300026</v>
      </c>
      <c r="H10" s="751">
        <v>1530404966.9900012</v>
      </c>
      <c r="I10" s="752">
        <f>+G10-H10</f>
        <v>-54336901.25999856</v>
      </c>
      <c r="J10" s="753" t="s">
        <v>1524</v>
      </c>
      <c r="K10" s="101"/>
    </row>
    <row r="11" spans="1:11" ht="42.75">
      <c r="B11" s="848" t="s">
        <v>66</v>
      </c>
      <c r="C11" s="849"/>
      <c r="D11" s="750">
        <v>17624237.799999997</v>
      </c>
      <c r="E11" s="751">
        <v>9055715</v>
      </c>
      <c r="F11" s="752">
        <f>+D11-E11</f>
        <v>8568522.799999997</v>
      </c>
      <c r="G11" s="750">
        <v>15866800.889999997</v>
      </c>
      <c r="H11" s="751">
        <v>9159798.5</v>
      </c>
      <c r="I11" s="752">
        <f>+G11-H11</f>
        <v>6707002.3899999969</v>
      </c>
      <c r="J11" s="753" t="s">
        <v>1525</v>
      </c>
      <c r="K11" s="101"/>
    </row>
    <row r="12" spans="1:11" ht="18" customHeight="1">
      <c r="B12" s="846" t="s">
        <v>67</v>
      </c>
      <c r="C12" s="847"/>
      <c r="D12" s="747"/>
      <c r="E12" s="748"/>
      <c r="F12" s="749"/>
      <c r="G12" s="747"/>
      <c r="H12" s="748"/>
      <c r="I12" s="749"/>
      <c r="J12" s="355"/>
      <c r="K12" s="101"/>
    </row>
    <row r="13" spans="1:11" ht="18" customHeight="1">
      <c r="B13" s="837" t="s">
        <v>65</v>
      </c>
      <c r="C13" s="838"/>
      <c r="D13" s="750">
        <v>0</v>
      </c>
      <c r="E13" s="751">
        <v>0</v>
      </c>
      <c r="F13" s="752">
        <f>+D13-E13</f>
        <v>0</v>
      </c>
      <c r="G13" s="750">
        <v>0</v>
      </c>
      <c r="H13" s="751">
        <v>0</v>
      </c>
      <c r="I13" s="752">
        <f>+G13-H13</f>
        <v>0</v>
      </c>
      <c r="J13" s="272"/>
      <c r="K13" s="101"/>
    </row>
    <row r="14" spans="1:11" ht="18" customHeight="1">
      <c r="B14" s="837" t="s">
        <v>66</v>
      </c>
      <c r="C14" s="838"/>
      <c r="D14" s="750">
        <v>0</v>
      </c>
      <c r="E14" s="751">
        <v>0</v>
      </c>
      <c r="F14" s="752">
        <f>+D14-E14</f>
        <v>0</v>
      </c>
      <c r="G14" s="750">
        <v>0</v>
      </c>
      <c r="H14" s="751">
        <v>0</v>
      </c>
      <c r="I14" s="752">
        <f>+G14-H14</f>
        <v>0</v>
      </c>
      <c r="J14" s="273"/>
      <c r="K14" s="101"/>
    </row>
    <row r="15" spans="1:11" ht="6" customHeight="1">
      <c r="B15" s="839"/>
      <c r="C15" s="840"/>
      <c r="D15" s="754"/>
      <c r="E15" s="755"/>
      <c r="F15" s="756"/>
      <c r="G15" s="754"/>
      <c r="H15" s="755"/>
      <c r="I15" s="756"/>
      <c r="J15" s="275"/>
      <c r="K15" s="101"/>
    </row>
    <row r="16" spans="1:11" ht="23.25" customHeight="1" thickBot="1">
      <c r="B16" s="841" t="s">
        <v>189</v>
      </c>
      <c r="C16" s="842"/>
      <c r="D16" s="757">
        <f>D10+D11+D13+D14</f>
        <v>1490912182.4700005</v>
      </c>
      <c r="E16" s="757">
        <f t="shared" ref="E16" si="0">E10+E11+E13+E14</f>
        <v>1548729727.1300004</v>
      </c>
      <c r="F16" s="758">
        <f>F10+F11+F13+F14</f>
        <v>-57817544.659999803</v>
      </c>
      <c r="G16" s="757">
        <f>G10+G11+G13+G14</f>
        <v>1491934866.6200027</v>
      </c>
      <c r="H16" s="757">
        <f t="shared" ref="H16" si="1">H10+H11+H13+H14</f>
        <v>1539564765.4900012</v>
      </c>
      <c r="I16" s="758">
        <f>I10+I11+I13+I14</f>
        <v>-47629898.869998559</v>
      </c>
      <c r="J16" s="356"/>
      <c r="K16" s="101"/>
    </row>
    <row r="17" spans="2:21" ht="9" customHeight="1" thickTop="1">
      <c r="B17" s="276"/>
      <c r="C17" s="277"/>
      <c r="D17" s="277"/>
      <c r="E17" s="277"/>
      <c r="F17" s="277"/>
      <c r="G17" s="277"/>
      <c r="H17" s="277"/>
      <c r="I17" s="277"/>
      <c r="J17" s="277"/>
      <c r="K17" s="101"/>
    </row>
    <row r="18" spans="2:21">
      <c r="B18" s="843" t="s">
        <v>1526</v>
      </c>
      <c r="C18" s="843"/>
      <c r="D18" s="843"/>
      <c r="E18" s="843"/>
      <c r="F18" s="843"/>
      <c r="G18" s="843"/>
      <c r="H18" s="843"/>
      <c r="I18" s="843"/>
      <c r="J18" s="843"/>
      <c r="K18" s="134"/>
      <c r="L18" s="134"/>
      <c r="M18" s="134"/>
      <c r="T18" s="357"/>
      <c r="U18" s="357"/>
    </row>
    <row r="19" spans="2:21">
      <c r="B19" s="670"/>
      <c r="C19" s="670"/>
      <c r="D19" s="670"/>
      <c r="E19" s="670"/>
      <c r="F19" s="670"/>
      <c r="G19" s="670"/>
      <c r="H19" s="670"/>
      <c r="I19" s="670"/>
      <c r="J19" s="670"/>
      <c r="K19" s="134"/>
      <c r="L19" s="134"/>
      <c r="M19" s="134"/>
      <c r="T19" s="357"/>
      <c r="U19" s="357"/>
    </row>
    <row r="20" spans="2:21">
      <c r="B20" s="670"/>
      <c r="C20" s="670"/>
      <c r="D20" s="670"/>
      <c r="E20" s="670"/>
      <c r="F20" s="670"/>
      <c r="G20" s="670"/>
      <c r="H20" s="670"/>
      <c r="I20" s="670"/>
      <c r="J20" s="670"/>
      <c r="K20" s="134"/>
      <c r="L20" s="134"/>
      <c r="M20" s="134"/>
      <c r="T20" s="357"/>
      <c r="U20" s="357"/>
    </row>
    <row r="21" spans="2:21">
      <c r="B21" s="670"/>
      <c r="C21" s="670"/>
      <c r="D21" s="670"/>
      <c r="E21" s="670"/>
      <c r="F21" s="670"/>
      <c r="G21" s="670"/>
      <c r="H21" s="670"/>
      <c r="I21" s="670"/>
      <c r="J21" s="670"/>
      <c r="K21" s="134"/>
      <c r="L21" s="134"/>
      <c r="M21" s="134"/>
      <c r="T21" s="357"/>
      <c r="U21" s="357"/>
    </row>
    <row r="22" spans="2:21">
      <c r="B22" s="670"/>
      <c r="C22" s="670"/>
      <c r="D22" s="670"/>
      <c r="E22" s="670"/>
      <c r="F22" s="670"/>
      <c r="G22" s="670"/>
      <c r="H22" s="670"/>
      <c r="I22" s="670"/>
      <c r="J22" s="670"/>
      <c r="K22" s="134"/>
      <c r="L22" s="134"/>
      <c r="M22" s="134"/>
      <c r="T22" s="357"/>
      <c r="U22" s="357"/>
    </row>
    <row r="23" spans="2:21">
      <c r="B23" s="670"/>
      <c r="C23" s="670"/>
      <c r="D23" s="670"/>
      <c r="E23" s="670"/>
      <c r="F23" s="670"/>
      <c r="G23" s="670"/>
      <c r="H23" s="670"/>
      <c r="I23" s="670"/>
      <c r="J23" s="670"/>
      <c r="K23" s="134"/>
      <c r="L23" s="134"/>
      <c r="M23" s="134"/>
      <c r="T23" s="357"/>
      <c r="U23" s="357"/>
    </row>
    <row r="24" spans="2:21">
      <c r="B24" s="278"/>
      <c r="C24" s="278"/>
      <c r="D24" s="278"/>
      <c r="E24" s="278"/>
      <c r="F24" s="278"/>
      <c r="G24" s="278"/>
      <c r="H24" s="278"/>
      <c r="I24" s="278"/>
      <c r="J24" s="278"/>
      <c r="K24" s="102"/>
    </row>
    <row r="25" spans="2:21">
      <c r="B25" s="268"/>
      <c r="C25" s="268"/>
      <c r="D25" s="268"/>
      <c r="E25" s="268"/>
      <c r="F25" s="268"/>
      <c r="G25" s="268"/>
      <c r="H25" s="268"/>
      <c r="I25" s="268"/>
      <c r="J25" s="268"/>
    </row>
    <row r="26" spans="2:21" ht="6.75" customHeight="1">
      <c r="B26" s="268"/>
      <c r="C26" s="268"/>
      <c r="D26" s="268"/>
      <c r="E26" s="268"/>
      <c r="F26" s="268"/>
      <c r="G26" s="268"/>
      <c r="H26" s="268"/>
      <c r="I26" s="268"/>
      <c r="J26" s="268"/>
    </row>
  </sheetData>
  <mergeCells count="16">
    <mergeCell ref="B14:C14"/>
    <mergeCell ref="B15:C15"/>
    <mergeCell ref="B16:C16"/>
    <mergeCell ref="B18:J18"/>
    <mergeCell ref="B8:C8"/>
    <mergeCell ref="B9:C9"/>
    <mergeCell ref="B10:C10"/>
    <mergeCell ref="B11:C11"/>
    <mergeCell ref="B12:C12"/>
    <mergeCell ref="B13:C13"/>
    <mergeCell ref="B2:J2"/>
    <mergeCell ref="B3:C3"/>
    <mergeCell ref="B5:C6"/>
    <mergeCell ref="D5:F5"/>
    <mergeCell ref="G5:I5"/>
    <mergeCell ref="J5:J6"/>
  </mergeCells>
  <printOptions horizontalCentered="1"/>
  <pageMargins left="0.19685039370078741" right="0.19685039370078741" top="0.19685039370078741" bottom="0.39370078740157483" header="0.31496062992125984" footer="0.19685039370078741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2"/>
  <sheetViews>
    <sheetView showGridLines="0" zoomScaleNormal="100" zoomScaleSheetLayoutView="110" workbookViewId="0"/>
  </sheetViews>
  <sheetFormatPr baseColWidth="10" defaultRowHeight="15"/>
  <cols>
    <col min="1" max="1" width="0.7109375" customWidth="1"/>
    <col min="2" max="2" width="16.42578125" customWidth="1"/>
    <col min="3" max="3" width="0.42578125" customWidth="1"/>
    <col min="4" max="4" width="25.5703125" customWidth="1"/>
    <col min="5" max="5" width="23.7109375" customWidth="1"/>
    <col min="6" max="7" width="21" customWidth="1"/>
    <col min="8" max="8" width="12.7109375" customWidth="1"/>
    <col min="9" max="9" width="11.85546875" customWidth="1"/>
    <col min="10" max="10" width="15.85546875" customWidth="1"/>
    <col min="11" max="11" width="22.7109375" customWidth="1"/>
    <col min="12" max="12" width="19" customWidth="1"/>
    <col min="13" max="13" width="2.7109375" customWidth="1"/>
    <col min="14" max="14" width="11.28515625" customWidth="1"/>
    <col min="15" max="15" width="12.140625" customWidth="1"/>
    <col min="16" max="16" width="1.85546875" customWidth="1"/>
  </cols>
  <sheetData>
    <row r="1" spans="1:13" ht="4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43.5" customHeight="1" thickTop="1">
      <c r="A2" s="1"/>
      <c r="B2" s="804" t="s">
        <v>116</v>
      </c>
      <c r="C2" s="805"/>
      <c r="D2" s="805"/>
      <c r="E2" s="805"/>
      <c r="F2" s="805"/>
      <c r="G2" s="805"/>
      <c r="H2" s="805"/>
      <c r="I2" s="805"/>
      <c r="J2" s="805"/>
      <c r="K2" s="805"/>
      <c r="L2" s="806"/>
    </row>
    <row r="3" spans="1:13" ht="22.5" customHeight="1" thickBot="1">
      <c r="A3" s="1"/>
      <c r="B3" s="341" t="s">
        <v>248</v>
      </c>
      <c r="C3" s="131"/>
      <c r="D3" s="131"/>
      <c r="E3" s="131"/>
      <c r="F3" s="131"/>
      <c r="G3" s="131"/>
      <c r="H3" s="852" t="s">
        <v>249</v>
      </c>
      <c r="I3" s="852"/>
      <c r="J3" s="852"/>
      <c r="K3" s="852"/>
      <c r="L3" s="853"/>
    </row>
    <row r="4" spans="1:13" ht="3.75" customHeight="1" thickTop="1" thickBot="1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35.25" customHeight="1" thickTop="1">
      <c r="A5" s="1"/>
      <c r="B5" s="854" t="s">
        <v>61</v>
      </c>
      <c r="D5" s="856" t="s">
        <v>175</v>
      </c>
      <c r="E5" s="857"/>
      <c r="F5" s="858" t="s">
        <v>176</v>
      </c>
      <c r="G5" s="858" t="s">
        <v>177</v>
      </c>
      <c r="H5" s="860" t="s">
        <v>178</v>
      </c>
      <c r="I5" s="861"/>
      <c r="J5" s="862"/>
      <c r="K5" s="863" t="s">
        <v>179</v>
      </c>
      <c r="L5" s="865" t="s">
        <v>180</v>
      </c>
    </row>
    <row r="6" spans="1:13" ht="58.5" customHeight="1" thickBot="1">
      <c r="A6" s="1"/>
      <c r="B6" s="855"/>
      <c r="D6" s="130" t="s">
        <v>68</v>
      </c>
      <c r="E6" s="132" t="s">
        <v>69</v>
      </c>
      <c r="F6" s="859"/>
      <c r="G6" s="859"/>
      <c r="H6" s="253" t="s">
        <v>181</v>
      </c>
      <c r="I6" s="253" t="s">
        <v>182</v>
      </c>
      <c r="J6" s="253" t="s">
        <v>183</v>
      </c>
      <c r="K6" s="864"/>
      <c r="L6" s="866"/>
    </row>
    <row r="7" spans="1:13" ht="5.25" customHeight="1" thickTop="1" thickBot="1"/>
    <row r="8" spans="1:13" ht="9" customHeight="1" thickTop="1">
      <c r="B8" s="125"/>
      <c r="D8" s="169"/>
      <c r="E8" s="122"/>
      <c r="F8" s="116"/>
      <c r="G8" s="342"/>
      <c r="H8" s="343"/>
      <c r="I8" s="343"/>
      <c r="J8" s="343"/>
      <c r="K8" s="343"/>
      <c r="L8" s="117"/>
      <c r="M8" s="101"/>
    </row>
    <row r="9" spans="1:13" ht="18" customHeight="1">
      <c r="B9" s="126" t="s">
        <v>53</v>
      </c>
      <c r="D9" s="118"/>
      <c r="E9" s="119"/>
      <c r="F9" s="243"/>
      <c r="G9" s="243"/>
      <c r="H9" s="246"/>
      <c r="I9" s="344"/>
      <c r="J9" s="344"/>
      <c r="K9" s="344">
        <f>G9-J9</f>
        <v>0</v>
      </c>
      <c r="L9" s="167"/>
      <c r="M9" s="101"/>
    </row>
    <row r="10" spans="1:13" ht="18" customHeight="1">
      <c r="B10" s="127" t="s">
        <v>54</v>
      </c>
      <c r="D10" s="120"/>
      <c r="E10" s="121"/>
      <c r="F10" s="243"/>
      <c r="G10" s="243"/>
      <c r="H10" s="246"/>
      <c r="I10" s="344"/>
      <c r="J10" s="344"/>
      <c r="K10" s="344"/>
      <c r="L10" s="167"/>
      <c r="M10" s="101"/>
    </row>
    <row r="11" spans="1:13" ht="18" customHeight="1">
      <c r="B11" s="127" t="s">
        <v>55</v>
      </c>
      <c r="D11" s="120"/>
      <c r="E11" s="121"/>
      <c r="F11" s="243"/>
      <c r="G11" s="243"/>
      <c r="H11" s="246"/>
      <c r="I11" s="344"/>
      <c r="J11" s="344"/>
      <c r="K11" s="344"/>
      <c r="L11" s="167"/>
      <c r="M11" s="101"/>
    </row>
    <row r="12" spans="1:13" ht="18" customHeight="1">
      <c r="B12" s="127" t="s">
        <v>56</v>
      </c>
      <c r="D12" s="120"/>
      <c r="E12" s="121"/>
      <c r="F12" s="243"/>
      <c r="G12" s="243"/>
      <c r="H12" s="246"/>
      <c r="I12" s="344"/>
      <c r="J12" s="344"/>
      <c r="K12" s="344"/>
      <c r="L12" s="167"/>
      <c r="M12" s="101"/>
    </row>
    <row r="13" spans="1:13" ht="18" customHeight="1">
      <c r="B13" s="127" t="s">
        <v>57</v>
      </c>
      <c r="D13" s="120"/>
      <c r="E13" s="121"/>
      <c r="F13" s="243"/>
      <c r="G13" s="243"/>
      <c r="H13" s="246"/>
      <c r="I13" s="344"/>
      <c r="J13" s="344"/>
      <c r="K13" s="344"/>
      <c r="L13" s="167"/>
      <c r="M13" s="101"/>
    </row>
    <row r="14" spans="1:13" ht="18" customHeight="1">
      <c r="B14" s="128" t="s">
        <v>58</v>
      </c>
      <c r="D14" s="123"/>
      <c r="E14" s="124"/>
      <c r="F14" s="244"/>
      <c r="G14" s="244"/>
      <c r="H14" s="247"/>
      <c r="I14" s="345"/>
      <c r="J14" s="345"/>
      <c r="K14" s="345"/>
      <c r="L14" s="168"/>
      <c r="M14" s="101"/>
    </row>
    <row r="15" spans="1:13" ht="23.25" customHeight="1" thickBot="1">
      <c r="B15" s="129" t="s">
        <v>184</v>
      </c>
      <c r="D15" s="850"/>
      <c r="E15" s="851"/>
      <c r="F15" s="245">
        <f>SUM(F8:F14)</f>
        <v>0</v>
      </c>
      <c r="G15" s="245">
        <f>SUM(G8:G14)</f>
        <v>0</v>
      </c>
      <c r="H15" s="248"/>
      <c r="I15" s="346"/>
      <c r="J15" s="346">
        <f>SUM(J9:J14)</f>
        <v>0</v>
      </c>
      <c r="K15" s="346">
        <f>SUM(K9:K14)</f>
        <v>0</v>
      </c>
      <c r="L15" s="133"/>
      <c r="M15" s="101"/>
    </row>
    <row r="16" spans="1:13" ht="9" customHeight="1" thickTop="1">
      <c r="B16" s="104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5">
      <c r="B17" s="79" t="s">
        <v>70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2: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2:15">
      <c r="B19" s="803"/>
      <c r="C19" s="803"/>
      <c r="D19" s="803"/>
      <c r="E19" s="803"/>
      <c r="F19" s="803"/>
      <c r="G19" s="803"/>
      <c r="H19" s="803"/>
      <c r="I19" s="803"/>
      <c r="J19" s="803"/>
      <c r="K19" s="803"/>
      <c r="L19" s="803"/>
      <c r="M19" s="134"/>
      <c r="N19" s="134"/>
      <c r="O19" s="134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2"/>
    </row>
    <row r="22" spans="2:15" ht="6.75" customHeight="1"/>
  </sheetData>
  <mergeCells count="11">
    <mergeCell ref="D15:E15"/>
    <mergeCell ref="B19:L19"/>
    <mergeCell ref="B2:L2"/>
    <mergeCell ref="H3:L3"/>
    <mergeCell ref="B5:B6"/>
    <mergeCell ref="D5:E5"/>
    <mergeCell ref="F5:F6"/>
    <mergeCell ref="G5:G6"/>
    <mergeCell ref="H5:J5"/>
    <mergeCell ref="K5:K6"/>
    <mergeCell ref="L5:L6"/>
  </mergeCells>
  <printOptions horizontalCentered="1"/>
  <pageMargins left="0.9055118110236221" right="0.31496062992125984" top="0.74803149606299213" bottom="0.35433070866141736" header="0.31496062992125984" footer="0.31496062992125984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61"/>
  <sheetViews>
    <sheetView showGridLines="0" topLeftCell="B1" zoomScaleNormal="100" zoomScaleSheetLayoutView="80" workbookViewId="0">
      <selection activeCell="D10" sqref="D10"/>
    </sheetView>
  </sheetViews>
  <sheetFormatPr baseColWidth="10" defaultRowHeight="15"/>
  <cols>
    <col min="1" max="1" width="1.28515625" customWidth="1"/>
    <col min="2" max="2" width="23.7109375" customWidth="1"/>
    <col min="3" max="3" width="54.28515625" customWidth="1"/>
    <col min="4" max="4" width="27.7109375" customWidth="1"/>
    <col min="5" max="6" width="23.7109375" style="482" customWidth="1"/>
    <col min="7" max="7" width="17.42578125" bestFit="1" customWidth="1"/>
    <col min="8" max="8" width="6.140625" bestFit="1" customWidth="1"/>
    <col min="9" max="9" width="10.28515625" bestFit="1" customWidth="1"/>
    <col min="10" max="10" width="23.7109375" customWidth="1"/>
  </cols>
  <sheetData>
    <row r="1" spans="2:10" ht="6" customHeight="1" thickBot="1"/>
    <row r="2" spans="2:10" ht="58.5" customHeight="1" thickTop="1">
      <c r="B2" s="868" t="s">
        <v>117</v>
      </c>
      <c r="C2" s="869"/>
      <c r="D2" s="869"/>
      <c r="E2" s="869"/>
      <c r="F2" s="869"/>
      <c r="G2" s="869"/>
      <c r="H2" s="869"/>
      <c r="I2" s="869"/>
      <c r="J2" s="870"/>
    </row>
    <row r="3" spans="2:10" ht="7.5" customHeight="1">
      <c r="B3" s="11"/>
      <c r="C3" s="12"/>
      <c r="D3" s="12"/>
      <c r="E3" s="483"/>
      <c r="F3" s="483"/>
      <c r="G3" s="12"/>
      <c r="H3" s="13"/>
      <c r="I3" s="13"/>
      <c r="J3" s="14"/>
    </row>
    <row r="4" spans="2:10">
      <c r="B4" s="15" t="s">
        <v>60</v>
      </c>
      <c r="C4" s="484" t="s">
        <v>250</v>
      </c>
      <c r="D4" s="16"/>
      <c r="E4" s="485"/>
      <c r="F4" s="486"/>
      <c r="G4" s="19"/>
      <c r="H4" s="19"/>
      <c r="I4" s="19"/>
      <c r="J4" s="20" t="s">
        <v>251</v>
      </c>
    </row>
    <row r="5" spans="2:10" ht="6.75" customHeight="1" thickBot="1">
      <c r="B5" s="135"/>
      <c r="C5" s="21"/>
      <c r="D5" s="21"/>
      <c r="E5" s="487"/>
      <c r="F5" s="487"/>
      <c r="G5" s="21"/>
      <c r="H5" s="22"/>
      <c r="I5" s="22"/>
      <c r="J5" s="23"/>
    </row>
    <row r="6" spans="2:10" ht="6" customHeight="1" thickTop="1" thickBot="1">
      <c r="B6" s="24"/>
      <c r="C6" s="24"/>
      <c r="D6" s="24"/>
      <c r="E6" s="488"/>
      <c r="F6" s="488"/>
      <c r="G6" s="24"/>
      <c r="H6" s="25"/>
      <c r="I6" s="25"/>
      <c r="J6" s="24"/>
    </row>
    <row r="7" spans="2:10" ht="19.5" customHeight="1" thickTop="1">
      <c r="B7" s="871" t="s">
        <v>252</v>
      </c>
      <c r="C7" s="873" t="s">
        <v>253</v>
      </c>
      <c r="D7" s="873" t="s">
        <v>254</v>
      </c>
      <c r="E7" s="873" t="s">
        <v>255</v>
      </c>
      <c r="F7" s="873" t="s">
        <v>256</v>
      </c>
      <c r="G7" s="873" t="s">
        <v>257</v>
      </c>
      <c r="H7" s="873" t="s">
        <v>258</v>
      </c>
      <c r="I7" s="873"/>
      <c r="J7" s="875"/>
    </row>
    <row r="8" spans="2:10" ht="15.75" thickBot="1">
      <c r="B8" s="872"/>
      <c r="C8" s="874"/>
      <c r="D8" s="874"/>
      <c r="E8" s="874"/>
      <c r="F8" s="874"/>
      <c r="G8" s="874"/>
      <c r="H8" s="477" t="s">
        <v>24</v>
      </c>
      <c r="I8" s="477" t="s">
        <v>25</v>
      </c>
      <c r="J8" s="478" t="s">
        <v>13</v>
      </c>
    </row>
    <row r="9" spans="2:10" ht="6" customHeight="1" thickTop="1" thickBot="1"/>
    <row r="10" spans="2:10" ht="75">
      <c r="B10" s="489" t="s">
        <v>259</v>
      </c>
      <c r="C10" s="490" t="s">
        <v>260</v>
      </c>
      <c r="D10" s="490" t="s">
        <v>261</v>
      </c>
      <c r="E10" s="491">
        <v>41099</v>
      </c>
      <c r="F10" s="491">
        <v>41158</v>
      </c>
      <c r="G10" s="492" t="s">
        <v>262</v>
      </c>
      <c r="H10" s="492">
        <v>101</v>
      </c>
      <c r="I10" s="492" t="s">
        <v>263</v>
      </c>
      <c r="J10" s="493">
        <v>1098726.51</v>
      </c>
    </row>
    <row r="11" spans="2:10" ht="60">
      <c r="B11" s="494" t="s">
        <v>264</v>
      </c>
      <c r="C11" s="495" t="s">
        <v>265</v>
      </c>
      <c r="D11" s="495" t="s">
        <v>266</v>
      </c>
      <c r="E11" s="496">
        <v>41085</v>
      </c>
      <c r="F11" s="496">
        <v>41114</v>
      </c>
      <c r="G11" s="497" t="s">
        <v>262</v>
      </c>
      <c r="H11" s="497">
        <v>101</v>
      </c>
      <c r="I11" s="497" t="s">
        <v>263</v>
      </c>
      <c r="J11" s="498">
        <v>368100.2</v>
      </c>
    </row>
    <row r="12" spans="2:10" ht="60">
      <c r="B12" s="494" t="s">
        <v>267</v>
      </c>
      <c r="C12" s="495" t="s">
        <v>268</v>
      </c>
      <c r="D12" s="495" t="s">
        <v>269</v>
      </c>
      <c r="E12" s="496">
        <v>41148</v>
      </c>
      <c r="F12" s="496">
        <v>41207</v>
      </c>
      <c r="G12" s="497" t="s">
        <v>262</v>
      </c>
      <c r="H12" s="497">
        <v>210</v>
      </c>
      <c r="I12" s="497" t="s">
        <v>270</v>
      </c>
      <c r="J12" s="498">
        <v>153927.79999999999</v>
      </c>
    </row>
    <row r="13" spans="2:10" ht="75">
      <c r="B13" s="494" t="s">
        <v>271</v>
      </c>
      <c r="C13" s="495" t="s">
        <v>272</v>
      </c>
      <c r="D13" s="495" t="s">
        <v>273</v>
      </c>
      <c r="E13" s="496">
        <v>41481</v>
      </c>
      <c r="F13" s="496">
        <v>41540</v>
      </c>
      <c r="G13" s="497" t="s">
        <v>262</v>
      </c>
      <c r="H13" s="497">
        <v>101</v>
      </c>
      <c r="I13" s="497" t="s">
        <v>274</v>
      </c>
      <c r="J13" s="498">
        <v>699356.27</v>
      </c>
    </row>
    <row r="14" spans="2:10" ht="249.75" customHeight="1">
      <c r="B14" s="494" t="s">
        <v>275</v>
      </c>
      <c r="C14" s="495" t="s">
        <v>276</v>
      </c>
      <c r="D14" s="495" t="s">
        <v>277</v>
      </c>
      <c r="E14" s="496">
        <v>41829</v>
      </c>
      <c r="F14" s="496">
        <v>41978</v>
      </c>
      <c r="G14" s="497" t="s">
        <v>262</v>
      </c>
      <c r="H14" s="497">
        <v>101</v>
      </c>
      <c r="I14" s="497" t="s">
        <v>278</v>
      </c>
      <c r="J14" s="498">
        <v>6330169.6699999999</v>
      </c>
    </row>
    <row r="15" spans="2:10" ht="71.25" customHeight="1">
      <c r="B15" s="494" t="s">
        <v>279</v>
      </c>
      <c r="C15" s="495" t="s">
        <v>280</v>
      </c>
      <c r="D15" s="495" t="s">
        <v>277</v>
      </c>
      <c r="E15" s="496"/>
      <c r="F15" s="496"/>
      <c r="G15" s="497"/>
      <c r="H15" s="497">
        <v>101</v>
      </c>
      <c r="I15" s="497" t="s">
        <v>281</v>
      </c>
      <c r="J15" s="498">
        <v>2846765.53</v>
      </c>
    </row>
    <row r="16" spans="2:10" ht="49.5" customHeight="1">
      <c r="B16" s="494" t="s">
        <v>282</v>
      </c>
      <c r="C16" s="495" t="s">
        <v>283</v>
      </c>
      <c r="D16" s="495" t="s">
        <v>284</v>
      </c>
      <c r="E16" s="496">
        <v>43152</v>
      </c>
      <c r="F16" s="496">
        <v>43241</v>
      </c>
      <c r="G16" s="497" t="s">
        <v>262</v>
      </c>
      <c r="H16" s="497">
        <v>250</v>
      </c>
      <c r="I16" s="497" t="s">
        <v>285</v>
      </c>
      <c r="J16" s="498">
        <v>526053.09</v>
      </c>
    </row>
    <row r="17" spans="2:10" ht="30">
      <c r="B17" s="494" t="s">
        <v>286</v>
      </c>
      <c r="C17" s="495" t="s">
        <v>287</v>
      </c>
      <c r="D17" s="495" t="s">
        <v>288</v>
      </c>
      <c r="E17" s="496">
        <v>43164</v>
      </c>
      <c r="F17" s="496">
        <v>43208</v>
      </c>
      <c r="G17" s="497" t="s">
        <v>262</v>
      </c>
      <c r="H17" s="497">
        <v>250</v>
      </c>
      <c r="I17" s="497" t="s">
        <v>285</v>
      </c>
      <c r="J17" s="498">
        <v>553560.62</v>
      </c>
    </row>
    <row r="18" spans="2:10" ht="30">
      <c r="B18" s="494" t="s">
        <v>289</v>
      </c>
      <c r="C18" s="495" t="s">
        <v>290</v>
      </c>
      <c r="D18" s="495" t="s">
        <v>291</v>
      </c>
      <c r="E18" s="496">
        <v>43164</v>
      </c>
      <c r="F18" s="496">
        <v>43238</v>
      </c>
      <c r="G18" s="497" t="s">
        <v>262</v>
      </c>
      <c r="H18" s="497">
        <v>250</v>
      </c>
      <c r="I18" s="497" t="s">
        <v>285</v>
      </c>
      <c r="J18" s="498">
        <v>385783.98</v>
      </c>
    </row>
    <row r="19" spans="2:10" ht="38.25" customHeight="1">
      <c r="B19" s="494" t="s">
        <v>292</v>
      </c>
      <c r="C19" s="495" t="s">
        <v>293</v>
      </c>
      <c r="D19" s="495" t="s">
        <v>277</v>
      </c>
      <c r="E19" s="496">
        <v>43215</v>
      </c>
      <c r="F19" s="496">
        <v>43304</v>
      </c>
      <c r="G19" s="497" t="s">
        <v>262</v>
      </c>
      <c r="H19" s="497">
        <v>250</v>
      </c>
      <c r="I19" s="497" t="s">
        <v>285</v>
      </c>
      <c r="J19" s="498">
        <v>1149560</v>
      </c>
    </row>
    <row r="20" spans="2:10" ht="45">
      <c r="B20" s="494" t="s">
        <v>294</v>
      </c>
      <c r="C20" s="495" t="s">
        <v>295</v>
      </c>
      <c r="D20" s="495" t="s">
        <v>284</v>
      </c>
      <c r="E20" s="496">
        <v>43293</v>
      </c>
      <c r="F20" s="496">
        <v>43352</v>
      </c>
      <c r="G20" s="497" t="s">
        <v>262</v>
      </c>
      <c r="H20" s="497">
        <v>250</v>
      </c>
      <c r="I20" s="497" t="s">
        <v>285</v>
      </c>
      <c r="J20" s="498">
        <v>4350376.13</v>
      </c>
    </row>
    <row r="21" spans="2:10" ht="30">
      <c r="B21" s="494" t="s">
        <v>296</v>
      </c>
      <c r="C21" s="495" t="s">
        <v>297</v>
      </c>
      <c r="D21" s="495" t="s">
        <v>298</v>
      </c>
      <c r="E21" s="496">
        <v>43147</v>
      </c>
      <c r="F21" s="496">
        <v>43186</v>
      </c>
      <c r="G21" s="497" t="s">
        <v>262</v>
      </c>
      <c r="H21" s="497">
        <v>250</v>
      </c>
      <c r="I21" s="497" t="s">
        <v>285</v>
      </c>
      <c r="J21" s="498">
        <v>665109.82999999996</v>
      </c>
    </row>
    <row r="22" spans="2:10" ht="30">
      <c r="B22" s="494" t="s">
        <v>299</v>
      </c>
      <c r="C22" s="495" t="s">
        <v>300</v>
      </c>
      <c r="D22" s="495" t="s">
        <v>301</v>
      </c>
      <c r="E22" s="496">
        <v>43313</v>
      </c>
      <c r="F22" s="496">
        <v>43433</v>
      </c>
      <c r="G22" s="497" t="s">
        <v>262</v>
      </c>
      <c r="H22" s="497">
        <v>250</v>
      </c>
      <c r="I22" s="497" t="s">
        <v>285</v>
      </c>
      <c r="J22" s="498">
        <v>1548806.41</v>
      </c>
    </row>
    <row r="23" spans="2:10" ht="45">
      <c r="B23" s="494" t="s">
        <v>302</v>
      </c>
      <c r="C23" s="495" t="s">
        <v>303</v>
      </c>
      <c r="D23" s="495" t="s">
        <v>284</v>
      </c>
      <c r="E23" s="496">
        <v>43315</v>
      </c>
      <c r="F23" s="496">
        <v>43389</v>
      </c>
      <c r="G23" s="497" t="s">
        <v>262</v>
      </c>
      <c r="H23" s="497">
        <v>250</v>
      </c>
      <c r="I23" s="497" t="s">
        <v>285</v>
      </c>
      <c r="J23" s="498">
        <v>3451418.38</v>
      </c>
    </row>
    <row r="24" spans="2:10" ht="75">
      <c r="B24" s="494" t="s">
        <v>304</v>
      </c>
      <c r="C24" s="495" t="s">
        <v>305</v>
      </c>
      <c r="D24" s="495" t="s">
        <v>277</v>
      </c>
      <c r="E24" s="496">
        <v>42146</v>
      </c>
      <c r="F24" s="496">
        <v>42265</v>
      </c>
      <c r="G24" s="497" t="s">
        <v>262</v>
      </c>
      <c r="H24" s="497">
        <v>300</v>
      </c>
      <c r="I24" s="497" t="s">
        <v>306</v>
      </c>
      <c r="J24" s="498">
        <v>12483891.57</v>
      </c>
    </row>
    <row r="25" spans="2:10" ht="33" customHeight="1">
      <c r="B25" s="494" t="s">
        <v>307</v>
      </c>
      <c r="C25" s="495" t="s">
        <v>308</v>
      </c>
      <c r="D25" s="495" t="s">
        <v>309</v>
      </c>
      <c r="E25" s="496">
        <v>42627</v>
      </c>
      <c r="F25" s="496">
        <v>42716</v>
      </c>
      <c r="G25" s="497" t="s">
        <v>262</v>
      </c>
      <c r="H25" s="497">
        <v>300</v>
      </c>
      <c r="I25" s="497" t="s">
        <v>310</v>
      </c>
      <c r="J25" s="498">
        <v>41256659.189999998</v>
      </c>
    </row>
    <row r="26" spans="2:10" ht="49.5" customHeight="1">
      <c r="B26" s="494" t="s">
        <v>311</v>
      </c>
      <c r="C26" s="495" t="s">
        <v>312</v>
      </c>
      <c r="D26" s="495" t="s">
        <v>313</v>
      </c>
      <c r="E26" s="496">
        <v>42569</v>
      </c>
      <c r="F26" s="496">
        <v>42628</v>
      </c>
      <c r="G26" s="497" t="s">
        <v>262</v>
      </c>
      <c r="H26" s="497">
        <v>300</v>
      </c>
      <c r="I26" s="497" t="s">
        <v>314</v>
      </c>
      <c r="J26" s="498">
        <v>596295.97</v>
      </c>
    </row>
    <row r="27" spans="2:10" ht="45">
      <c r="B27" s="494" t="s">
        <v>315</v>
      </c>
      <c r="C27" s="495" t="s">
        <v>316</v>
      </c>
      <c r="D27" s="495" t="s">
        <v>317</v>
      </c>
      <c r="E27" s="496">
        <v>42822</v>
      </c>
      <c r="F27" s="496">
        <v>42881</v>
      </c>
      <c r="G27" s="497" t="s">
        <v>262</v>
      </c>
      <c r="H27" s="497">
        <v>110</v>
      </c>
      <c r="I27" s="497" t="s">
        <v>318</v>
      </c>
      <c r="J27" s="498">
        <v>4171512.33</v>
      </c>
    </row>
    <row r="28" spans="2:10" ht="42" customHeight="1">
      <c r="B28" s="494" t="s">
        <v>319</v>
      </c>
      <c r="C28" s="495" t="s">
        <v>320</v>
      </c>
      <c r="D28" s="495" t="s">
        <v>321</v>
      </c>
      <c r="E28" s="496">
        <v>43147</v>
      </c>
      <c r="F28" s="496">
        <v>43186</v>
      </c>
      <c r="G28" s="497" t="s">
        <v>262</v>
      </c>
      <c r="H28" s="497">
        <v>110</v>
      </c>
      <c r="I28" s="497" t="s">
        <v>322</v>
      </c>
      <c r="J28" s="498">
        <v>736349.54</v>
      </c>
    </row>
    <row r="29" spans="2:10" ht="45">
      <c r="B29" s="494" t="s">
        <v>323</v>
      </c>
      <c r="C29" s="495" t="s">
        <v>324</v>
      </c>
      <c r="D29" s="495" t="s">
        <v>325</v>
      </c>
      <c r="E29" s="496">
        <v>43164</v>
      </c>
      <c r="F29" s="496">
        <v>43208</v>
      </c>
      <c r="G29" s="497" t="s">
        <v>262</v>
      </c>
      <c r="H29" s="497">
        <v>110</v>
      </c>
      <c r="I29" s="497" t="s">
        <v>322</v>
      </c>
      <c r="J29" s="498">
        <v>2759597.69</v>
      </c>
    </row>
    <row r="30" spans="2:10" ht="30">
      <c r="B30" s="494" t="s">
        <v>326</v>
      </c>
      <c r="C30" s="495" t="s">
        <v>327</v>
      </c>
      <c r="D30" s="495" t="s">
        <v>328</v>
      </c>
      <c r="E30" s="496">
        <v>43196</v>
      </c>
      <c r="F30" s="496">
        <v>43240</v>
      </c>
      <c r="G30" s="497" t="s">
        <v>262</v>
      </c>
      <c r="H30" s="497">
        <v>110</v>
      </c>
      <c r="I30" s="497" t="s">
        <v>322</v>
      </c>
      <c r="J30" s="498">
        <v>3555813.71</v>
      </c>
    </row>
    <row r="31" spans="2:10" ht="30">
      <c r="B31" s="494" t="s">
        <v>329</v>
      </c>
      <c r="C31" s="495" t="s">
        <v>330</v>
      </c>
      <c r="D31" s="495" t="s">
        <v>331</v>
      </c>
      <c r="E31" s="496">
        <v>43209</v>
      </c>
      <c r="F31" s="496">
        <v>43268</v>
      </c>
      <c r="G31" s="497" t="s">
        <v>262</v>
      </c>
      <c r="H31" s="497">
        <v>110</v>
      </c>
      <c r="I31" s="497" t="s">
        <v>322</v>
      </c>
      <c r="J31" s="498">
        <v>965979.13</v>
      </c>
    </row>
    <row r="32" spans="2:10" ht="30">
      <c r="B32" s="494" t="s">
        <v>332</v>
      </c>
      <c r="C32" s="495" t="s">
        <v>333</v>
      </c>
      <c r="D32" s="495" t="s">
        <v>334</v>
      </c>
      <c r="E32" s="496">
        <v>43172</v>
      </c>
      <c r="F32" s="496">
        <v>43227</v>
      </c>
      <c r="G32" s="497" t="s">
        <v>262</v>
      </c>
      <c r="H32" s="497">
        <v>110</v>
      </c>
      <c r="I32" s="497" t="s">
        <v>335</v>
      </c>
      <c r="J32" s="498">
        <v>1491531.32</v>
      </c>
    </row>
    <row r="33" spans="2:10" ht="47.25" customHeight="1">
      <c r="B33" s="494" t="s">
        <v>336</v>
      </c>
      <c r="C33" s="495" t="s">
        <v>337</v>
      </c>
      <c r="D33" s="495" t="s">
        <v>338</v>
      </c>
      <c r="E33" s="496">
        <v>43228</v>
      </c>
      <c r="F33" s="496">
        <v>43347</v>
      </c>
      <c r="G33" s="497" t="s">
        <v>262</v>
      </c>
      <c r="H33" s="497">
        <v>110</v>
      </c>
      <c r="I33" s="497" t="s">
        <v>339</v>
      </c>
      <c r="J33" s="498">
        <v>1406721.76</v>
      </c>
    </row>
    <row r="34" spans="2:10" ht="48.75" customHeight="1">
      <c r="B34" s="494" t="s">
        <v>340</v>
      </c>
      <c r="C34" s="495" t="s">
        <v>341</v>
      </c>
      <c r="D34" s="495" t="s">
        <v>342</v>
      </c>
      <c r="E34" s="496">
        <v>43283</v>
      </c>
      <c r="F34" s="496">
        <v>43342</v>
      </c>
      <c r="G34" s="497" t="s">
        <v>262</v>
      </c>
      <c r="H34" s="497">
        <v>110</v>
      </c>
      <c r="I34" s="497" t="s">
        <v>339</v>
      </c>
      <c r="J34" s="498">
        <v>4053300.94</v>
      </c>
    </row>
    <row r="35" spans="2:10" ht="48.75" customHeight="1">
      <c r="B35" s="494" t="s">
        <v>343</v>
      </c>
      <c r="C35" s="495" t="s">
        <v>344</v>
      </c>
      <c r="D35" s="495" t="s">
        <v>291</v>
      </c>
      <c r="E35" s="496">
        <v>43311</v>
      </c>
      <c r="F35" s="496">
        <v>43370</v>
      </c>
      <c r="G35" s="497" t="s">
        <v>262</v>
      </c>
      <c r="H35" s="497">
        <v>110</v>
      </c>
      <c r="I35" s="497" t="s">
        <v>339</v>
      </c>
      <c r="J35" s="498">
        <v>1019122.76</v>
      </c>
    </row>
    <row r="36" spans="2:10" ht="39.75" customHeight="1">
      <c r="B36" s="494" t="s">
        <v>345</v>
      </c>
      <c r="C36" s="495" t="s">
        <v>346</v>
      </c>
      <c r="D36" s="495" t="s">
        <v>347</v>
      </c>
      <c r="E36" s="496"/>
      <c r="F36" s="496"/>
      <c r="G36" s="497" t="s">
        <v>262</v>
      </c>
      <c r="H36" s="497">
        <v>110</v>
      </c>
      <c r="I36" s="497" t="s">
        <v>339</v>
      </c>
      <c r="J36" s="498">
        <v>303920</v>
      </c>
    </row>
    <row r="37" spans="2:10" ht="48" customHeight="1">
      <c r="B37" s="494" t="s">
        <v>348</v>
      </c>
      <c r="C37" s="495" t="s">
        <v>349</v>
      </c>
      <c r="D37" s="495" t="s">
        <v>350</v>
      </c>
      <c r="E37" s="496">
        <v>43032</v>
      </c>
      <c r="F37" s="496">
        <v>43076</v>
      </c>
      <c r="G37" s="497" t="s">
        <v>262</v>
      </c>
      <c r="H37" s="497">
        <v>250</v>
      </c>
      <c r="I37" s="497" t="s">
        <v>351</v>
      </c>
      <c r="J37" s="498">
        <v>986488.13</v>
      </c>
    </row>
    <row r="38" spans="2:10" ht="66" customHeight="1">
      <c r="B38" s="494" t="s">
        <v>352</v>
      </c>
      <c r="C38" s="495" t="s">
        <v>353</v>
      </c>
      <c r="D38" s="495" t="s">
        <v>354</v>
      </c>
      <c r="E38" s="496">
        <v>43301</v>
      </c>
      <c r="F38" s="496">
        <v>43390</v>
      </c>
      <c r="G38" s="497" t="s">
        <v>262</v>
      </c>
      <c r="H38" s="497">
        <v>250</v>
      </c>
      <c r="I38" s="497" t="s">
        <v>355</v>
      </c>
      <c r="J38" s="498">
        <v>1118414.6399999999</v>
      </c>
    </row>
    <row r="39" spans="2:10" ht="45" customHeight="1">
      <c r="B39" s="494" t="s">
        <v>356</v>
      </c>
      <c r="C39" s="495" t="s">
        <v>357</v>
      </c>
      <c r="D39" s="495" t="s">
        <v>347</v>
      </c>
      <c r="E39" s="496">
        <v>43241</v>
      </c>
      <c r="F39" s="496">
        <v>43360</v>
      </c>
      <c r="G39" s="497" t="s">
        <v>262</v>
      </c>
      <c r="H39" s="497">
        <v>110</v>
      </c>
      <c r="I39" s="497" t="s">
        <v>358</v>
      </c>
      <c r="J39" s="498">
        <v>12489410.73</v>
      </c>
    </row>
    <row r="40" spans="2:10" ht="42" customHeight="1">
      <c r="B40" s="494" t="s">
        <v>359</v>
      </c>
      <c r="C40" s="495" t="s">
        <v>360</v>
      </c>
      <c r="D40" s="495" t="s">
        <v>361</v>
      </c>
      <c r="E40" s="496">
        <v>43234</v>
      </c>
      <c r="F40" s="496">
        <v>43323</v>
      </c>
      <c r="G40" s="497" t="s">
        <v>262</v>
      </c>
      <c r="H40" s="497">
        <v>110</v>
      </c>
      <c r="I40" s="497" t="s">
        <v>362</v>
      </c>
      <c r="J40" s="498">
        <v>3285173.64</v>
      </c>
    </row>
    <row r="41" spans="2:10" ht="40.5" customHeight="1">
      <c r="B41" s="494" t="s">
        <v>363</v>
      </c>
      <c r="C41" s="495" t="s">
        <v>364</v>
      </c>
      <c r="D41" s="495" t="s">
        <v>365</v>
      </c>
      <c r="E41" s="496">
        <v>43234</v>
      </c>
      <c r="F41" s="496">
        <v>43353</v>
      </c>
      <c r="G41" s="497" t="s">
        <v>262</v>
      </c>
      <c r="H41" s="497">
        <v>110</v>
      </c>
      <c r="I41" s="497" t="s">
        <v>362</v>
      </c>
      <c r="J41" s="498">
        <v>6950330.1799999997</v>
      </c>
    </row>
    <row r="42" spans="2:10" ht="30">
      <c r="B42" s="494" t="s">
        <v>366</v>
      </c>
      <c r="C42" s="495" t="s">
        <v>367</v>
      </c>
      <c r="D42" s="495" t="s">
        <v>368</v>
      </c>
      <c r="E42" s="496">
        <v>43234</v>
      </c>
      <c r="F42" s="496">
        <v>43323</v>
      </c>
      <c r="G42" s="497" t="s">
        <v>262</v>
      </c>
      <c r="H42" s="497">
        <v>110</v>
      </c>
      <c r="I42" s="497" t="s">
        <v>362</v>
      </c>
      <c r="J42" s="498">
        <v>3451888.63</v>
      </c>
    </row>
    <row r="43" spans="2:10" ht="30.75" thickBot="1">
      <c r="B43" s="499" t="s">
        <v>369</v>
      </c>
      <c r="C43" s="500" t="s">
        <v>370</v>
      </c>
      <c r="D43" s="500" t="s">
        <v>371</v>
      </c>
      <c r="E43" s="501">
        <v>43297</v>
      </c>
      <c r="F43" s="501">
        <v>43341</v>
      </c>
      <c r="G43" s="502" t="s">
        <v>262</v>
      </c>
      <c r="H43" s="502">
        <v>110</v>
      </c>
      <c r="I43" s="502" t="s">
        <v>362</v>
      </c>
      <c r="J43" s="503">
        <v>780456.62</v>
      </c>
    </row>
    <row r="44" spans="2:10" ht="15.75" thickBot="1">
      <c r="I44" s="26" t="s">
        <v>372</v>
      </c>
      <c r="J44" s="504">
        <f>SUM(J10:J43)</f>
        <v>127990572.89999998</v>
      </c>
    </row>
    <row r="45" spans="2:10" ht="15.75" thickTop="1">
      <c r="B45" s="867"/>
      <c r="C45" s="867"/>
      <c r="D45" s="867"/>
      <c r="E45" s="867"/>
      <c r="F45" s="867"/>
      <c r="G45" s="867"/>
      <c r="H45" s="867"/>
      <c r="I45" s="867"/>
      <c r="J45" s="867"/>
    </row>
    <row r="46" spans="2:10">
      <c r="B46" s="476"/>
      <c r="C46" s="476"/>
      <c r="D46" s="476"/>
      <c r="E46" s="476"/>
      <c r="F46" s="476"/>
      <c r="G46" s="476"/>
      <c r="H46" s="476"/>
      <c r="I46" s="476"/>
      <c r="J46" s="476"/>
    </row>
    <row r="47" spans="2:10">
      <c r="B47" s="476"/>
      <c r="C47" s="476"/>
      <c r="D47" s="476"/>
      <c r="E47" s="476"/>
      <c r="F47" s="476"/>
      <c r="G47" s="476"/>
      <c r="H47" s="476"/>
      <c r="I47" s="476"/>
      <c r="J47" s="476"/>
    </row>
    <row r="48" spans="2:10">
      <c r="B48" s="476"/>
      <c r="C48" s="476"/>
      <c r="D48" s="476"/>
      <c r="E48" s="476"/>
      <c r="F48" s="476"/>
      <c r="G48" s="476"/>
      <c r="H48" s="476"/>
      <c r="I48" s="476"/>
      <c r="J48" s="476"/>
    </row>
    <row r="49" spans="2:10">
      <c r="B49" s="476"/>
      <c r="C49" s="476"/>
      <c r="D49" s="476"/>
      <c r="E49" s="476"/>
      <c r="F49" s="476"/>
      <c r="G49" s="476"/>
      <c r="H49" s="476"/>
      <c r="I49" s="476"/>
      <c r="J49" s="476"/>
    </row>
    <row r="50" spans="2:10">
      <c r="B50" s="476"/>
      <c r="C50" s="476"/>
      <c r="D50" s="476"/>
      <c r="E50" s="476"/>
      <c r="F50" s="476" t="s">
        <v>12</v>
      </c>
      <c r="G50" s="476"/>
      <c r="H50" s="476"/>
      <c r="I50" s="476"/>
      <c r="J50" s="476"/>
    </row>
    <row r="51" spans="2:10">
      <c r="B51" s="476"/>
      <c r="C51" s="476"/>
      <c r="D51" s="476"/>
      <c r="E51" s="476"/>
      <c r="F51" s="476"/>
      <c r="G51" s="476"/>
      <c r="H51" s="476"/>
      <c r="I51" s="476"/>
      <c r="J51" s="476"/>
    </row>
    <row r="52" spans="2:10">
      <c r="B52" s="476"/>
      <c r="C52" s="476"/>
      <c r="D52" s="476"/>
      <c r="E52" s="476"/>
      <c r="F52" s="476"/>
      <c r="G52" s="476"/>
      <c r="H52" s="476"/>
      <c r="I52" s="476"/>
      <c r="J52" s="476"/>
    </row>
    <row r="53" spans="2:10">
      <c r="B53" s="476"/>
      <c r="C53" s="476"/>
      <c r="D53" s="476"/>
      <c r="E53" s="476"/>
      <c r="F53" s="476"/>
      <c r="G53" s="476"/>
      <c r="H53" s="476"/>
      <c r="I53" s="476"/>
      <c r="J53" s="476"/>
    </row>
    <row r="54" spans="2:10">
      <c r="B54" s="476"/>
      <c r="C54" s="476"/>
      <c r="D54" s="476"/>
      <c r="E54" s="476"/>
      <c r="F54" s="476"/>
      <c r="G54" s="476"/>
      <c r="H54" s="476"/>
      <c r="I54" s="476"/>
      <c r="J54" s="476"/>
    </row>
    <row r="55" spans="2:10">
      <c r="B55" s="476"/>
      <c r="C55" s="476"/>
      <c r="D55" s="476"/>
      <c r="E55" s="476"/>
      <c r="F55" s="476"/>
      <c r="G55" s="476"/>
      <c r="H55" s="476"/>
      <c r="I55" s="476"/>
      <c r="J55" s="476"/>
    </row>
    <row r="56" spans="2:10">
      <c r="B56" s="476"/>
      <c r="C56" s="476"/>
      <c r="D56" s="476"/>
      <c r="E56" s="476"/>
      <c r="F56" s="476"/>
      <c r="G56" s="476"/>
      <c r="H56" s="476"/>
      <c r="I56" s="476"/>
      <c r="J56" s="476"/>
    </row>
    <row r="57" spans="2:10">
      <c r="B57" s="476"/>
      <c r="C57" s="476"/>
      <c r="D57" s="476"/>
      <c r="E57" s="476"/>
      <c r="F57" s="476"/>
      <c r="G57" s="476"/>
      <c r="H57" s="476"/>
      <c r="I57" s="476"/>
      <c r="J57" s="476"/>
    </row>
    <row r="58" spans="2:10">
      <c r="B58" s="476"/>
      <c r="C58" s="476"/>
      <c r="D58" s="476"/>
      <c r="E58" s="476"/>
      <c r="F58" s="476"/>
      <c r="G58" s="476"/>
      <c r="H58" s="476"/>
      <c r="I58" s="476"/>
      <c r="J58" s="476"/>
    </row>
    <row r="59" spans="2:10">
      <c r="B59" s="476"/>
      <c r="C59" s="476"/>
      <c r="D59" s="476"/>
      <c r="E59" s="476"/>
      <c r="F59" s="476"/>
      <c r="G59" s="476"/>
      <c r="H59" s="476"/>
      <c r="I59" s="476"/>
      <c r="J59" s="476"/>
    </row>
    <row r="60" spans="2:10">
      <c r="B60" s="475"/>
      <c r="C60" s="475"/>
      <c r="D60" s="475"/>
      <c r="E60" s="505"/>
      <c r="F60" s="505"/>
      <c r="G60" s="475"/>
    </row>
    <row r="61" spans="2:10">
      <c r="B61" s="475"/>
      <c r="C61" s="475"/>
      <c r="D61" s="475"/>
      <c r="E61" s="505"/>
      <c r="F61" s="505"/>
      <c r="G61" s="475"/>
    </row>
  </sheetData>
  <mergeCells count="9">
    <mergeCell ref="B45:J45"/>
    <mergeCell ref="B2:J2"/>
    <mergeCell ref="B7:B8"/>
    <mergeCell ref="C7:C8"/>
    <mergeCell ref="D7:D8"/>
    <mergeCell ref="E7:E8"/>
    <mergeCell ref="F7:F8"/>
    <mergeCell ref="G7:G8"/>
    <mergeCell ref="H7:J7"/>
  </mergeCells>
  <pageMargins left="0.70866141732283472" right="0.70866141732283472" top="0.74803149606299213" bottom="0.74803149606299213" header="0.31496062992125984" footer="0.31496062992125984"/>
  <pageSetup scale="57" orientation="landscape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N325"/>
  <sheetViews>
    <sheetView showGridLines="0" zoomScale="90" zoomScaleNormal="90" zoomScaleSheetLayoutView="70" workbookViewId="0"/>
  </sheetViews>
  <sheetFormatPr baseColWidth="10" defaultRowHeight="15"/>
  <cols>
    <col min="1" max="1" width="1.28515625" customWidth="1"/>
    <col min="2" max="2" width="17.140625" style="482" customWidth="1"/>
    <col min="3" max="3" width="53.5703125" style="506" customWidth="1"/>
    <col min="4" max="4" width="18.28515625" style="507" customWidth="1"/>
    <col min="5" max="5" width="22.85546875" style="508" customWidth="1"/>
    <col min="6" max="6" width="13.7109375" style="509" customWidth="1"/>
    <col min="7" max="7" width="12" style="509" customWidth="1"/>
    <col min="8" max="8" width="11.5703125" style="482" customWidth="1"/>
    <col min="9" max="9" width="10.42578125" style="482" customWidth="1"/>
    <col min="10" max="10" width="9.5703125" style="482" bestFit="1" customWidth="1"/>
    <col min="11" max="11" width="12.85546875" style="482" bestFit="1" customWidth="1"/>
    <col min="12" max="12" width="6.140625" style="482" bestFit="1" customWidth="1"/>
    <col min="13" max="13" width="10.140625" style="507" customWidth="1"/>
    <col min="14" max="14" width="18.7109375" style="160" customWidth="1"/>
  </cols>
  <sheetData>
    <row r="1" spans="2:14" ht="6" customHeight="1" thickBot="1">
      <c r="N1"/>
    </row>
    <row r="2" spans="2:14" ht="60.75" customHeight="1" thickTop="1">
      <c r="B2" s="876" t="s">
        <v>118</v>
      </c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8"/>
    </row>
    <row r="3" spans="2:14" ht="8.25" customHeight="1">
      <c r="B3" s="510"/>
      <c r="C3" s="511"/>
      <c r="D3" s="512"/>
      <c r="E3" s="13"/>
      <c r="F3" s="12"/>
      <c r="G3" s="12"/>
      <c r="H3" s="483"/>
      <c r="I3" s="483"/>
      <c r="J3" s="483"/>
      <c r="K3" s="483"/>
      <c r="L3" s="512"/>
      <c r="M3" s="512"/>
      <c r="N3" s="14"/>
    </row>
    <row r="4" spans="2:14" ht="15.75">
      <c r="B4" s="513" t="s">
        <v>59</v>
      </c>
      <c r="C4" s="514" t="s">
        <v>373</v>
      </c>
      <c r="D4" s="515"/>
      <c r="E4" s="516"/>
      <c r="F4" s="17"/>
      <c r="G4" s="18"/>
      <c r="H4" s="517"/>
      <c r="I4" s="517"/>
      <c r="J4" s="517"/>
      <c r="K4" s="517"/>
      <c r="L4" s="517"/>
      <c r="M4" s="518"/>
      <c r="N4" s="20" t="s">
        <v>251</v>
      </c>
    </row>
    <row r="5" spans="2:14" ht="6.75" customHeight="1" thickBot="1">
      <c r="B5" s="519"/>
      <c r="C5" s="520"/>
      <c r="D5" s="521"/>
      <c r="E5" s="22"/>
      <c r="F5" s="21"/>
      <c r="G5" s="21"/>
      <c r="H5" s="487"/>
      <c r="I5" s="487"/>
      <c r="J5" s="487"/>
      <c r="K5" s="487"/>
      <c r="L5" s="521"/>
      <c r="M5" s="521"/>
      <c r="N5" s="23"/>
    </row>
    <row r="6" spans="2:14" ht="7.5" customHeight="1" thickTop="1" thickBot="1">
      <c r="B6" s="488"/>
      <c r="C6" s="522"/>
      <c r="D6" s="523"/>
      <c r="E6" s="25"/>
      <c r="F6" s="24"/>
      <c r="G6" s="24"/>
      <c r="H6" s="488"/>
      <c r="I6" s="488"/>
      <c r="J6" s="488"/>
      <c r="K6" s="488"/>
      <c r="L6" s="523"/>
      <c r="M6" s="523"/>
      <c r="N6" s="24"/>
    </row>
    <row r="7" spans="2:14" ht="21" customHeight="1" thickTop="1">
      <c r="B7" s="871" t="s">
        <v>374</v>
      </c>
      <c r="C7" s="873" t="s">
        <v>375</v>
      </c>
      <c r="D7" s="879" t="s">
        <v>376</v>
      </c>
      <c r="E7" s="873" t="s">
        <v>377</v>
      </c>
      <c r="F7" s="873" t="s">
        <v>378</v>
      </c>
      <c r="G7" s="873" t="s">
        <v>256</v>
      </c>
      <c r="H7" s="873" t="s">
        <v>379</v>
      </c>
      <c r="I7" s="873" t="s">
        <v>380</v>
      </c>
      <c r="J7" s="881" t="s">
        <v>381</v>
      </c>
      <c r="K7" s="882"/>
      <c r="L7" s="873" t="s">
        <v>382</v>
      </c>
      <c r="M7" s="873"/>
      <c r="N7" s="875"/>
    </row>
    <row r="8" spans="2:14" ht="23.25" customHeight="1" thickBot="1">
      <c r="B8" s="872"/>
      <c r="C8" s="874"/>
      <c r="D8" s="880"/>
      <c r="E8" s="874" t="s">
        <v>26</v>
      </c>
      <c r="F8" s="874"/>
      <c r="G8" s="874"/>
      <c r="H8" s="874"/>
      <c r="I8" s="874"/>
      <c r="J8" s="477" t="s">
        <v>27</v>
      </c>
      <c r="K8" s="477" t="s">
        <v>28</v>
      </c>
      <c r="L8" s="477" t="s">
        <v>24</v>
      </c>
      <c r="M8" s="477" t="s">
        <v>25</v>
      </c>
      <c r="N8" s="478" t="s">
        <v>13</v>
      </c>
    </row>
    <row r="9" spans="2:14" ht="6" customHeight="1" thickTop="1" thickBot="1">
      <c r="N9"/>
    </row>
    <row r="10" spans="2:14" ht="30">
      <c r="B10" s="489" t="s">
        <v>383</v>
      </c>
      <c r="C10" s="524" t="s">
        <v>384</v>
      </c>
      <c r="D10" s="525" t="s">
        <v>385</v>
      </c>
      <c r="E10" s="525" t="s">
        <v>386</v>
      </c>
      <c r="F10" s="526">
        <v>37016</v>
      </c>
      <c r="G10" s="526">
        <v>37076</v>
      </c>
      <c r="H10" s="492" t="s">
        <v>262</v>
      </c>
      <c r="I10" s="492"/>
      <c r="J10" s="527">
        <v>1</v>
      </c>
      <c r="K10" s="527">
        <v>0.86</v>
      </c>
      <c r="L10" s="492">
        <v>101</v>
      </c>
      <c r="M10" s="525" t="s">
        <v>387</v>
      </c>
      <c r="N10" s="493">
        <v>348557.03</v>
      </c>
    </row>
    <row r="11" spans="2:14" ht="30">
      <c r="B11" s="494" t="s">
        <v>388</v>
      </c>
      <c r="C11" s="528" t="s">
        <v>389</v>
      </c>
      <c r="D11" s="529" t="s">
        <v>390</v>
      </c>
      <c r="E11" s="529" t="s">
        <v>386</v>
      </c>
      <c r="F11" s="530">
        <v>37016</v>
      </c>
      <c r="G11" s="530">
        <v>37076</v>
      </c>
      <c r="H11" s="497" t="s">
        <v>262</v>
      </c>
      <c r="I11" s="497"/>
      <c r="J11" s="531">
        <v>1</v>
      </c>
      <c r="K11" s="531">
        <v>0.86</v>
      </c>
      <c r="L11" s="497">
        <v>101</v>
      </c>
      <c r="M11" s="529" t="s">
        <v>387</v>
      </c>
      <c r="N11" s="498">
        <v>341368.95</v>
      </c>
    </row>
    <row r="12" spans="2:14" ht="30">
      <c r="B12" s="494" t="s">
        <v>391</v>
      </c>
      <c r="C12" s="528" t="s">
        <v>392</v>
      </c>
      <c r="D12" s="529" t="s">
        <v>393</v>
      </c>
      <c r="E12" s="529" t="s">
        <v>386</v>
      </c>
      <c r="F12" s="530">
        <v>40847</v>
      </c>
      <c r="G12" s="530">
        <v>40898</v>
      </c>
      <c r="H12" s="497" t="s">
        <v>262</v>
      </c>
      <c r="I12" s="497"/>
      <c r="J12" s="531">
        <v>1</v>
      </c>
      <c r="K12" s="531">
        <v>0.9</v>
      </c>
      <c r="L12" s="497">
        <v>610</v>
      </c>
      <c r="M12" s="529" t="s">
        <v>394</v>
      </c>
      <c r="N12" s="498">
        <v>2435369.7200000002</v>
      </c>
    </row>
    <row r="13" spans="2:14" ht="45">
      <c r="B13" s="494" t="s">
        <v>395</v>
      </c>
      <c r="C13" s="528" t="s">
        <v>396</v>
      </c>
      <c r="D13" s="529" t="s">
        <v>397</v>
      </c>
      <c r="E13" s="529" t="s">
        <v>398</v>
      </c>
      <c r="F13" s="530">
        <v>40864</v>
      </c>
      <c r="G13" s="530">
        <v>40905</v>
      </c>
      <c r="H13" s="497" t="s">
        <v>262</v>
      </c>
      <c r="I13" s="497"/>
      <c r="J13" s="531">
        <v>1</v>
      </c>
      <c r="K13" s="531">
        <v>0.7</v>
      </c>
      <c r="L13" s="497">
        <v>610</v>
      </c>
      <c r="M13" s="529" t="s">
        <v>394</v>
      </c>
      <c r="N13" s="498">
        <v>3009021.76</v>
      </c>
    </row>
    <row r="14" spans="2:14" ht="105">
      <c r="B14" s="494" t="s">
        <v>399</v>
      </c>
      <c r="C14" s="528" t="s">
        <v>400</v>
      </c>
      <c r="D14" s="529" t="s">
        <v>401</v>
      </c>
      <c r="E14" s="529" t="s">
        <v>277</v>
      </c>
      <c r="F14" s="530">
        <v>41433</v>
      </c>
      <c r="G14" s="530">
        <v>41639</v>
      </c>
      <c r="H14" s="497" t="s">
        <v>262</v>
      </c>
      <c r="I14" s="497"/>
      <c r="J14" s="531">
        <v>1</v>
      </c>
      <c r="K14" s="531">
        <v>0.95</v>
      </c>
      <c r="L14" s="497">
        <v>101</v>
      </c>
      <c r="M14" s="529" t="s">
        <v>274</v>
      </c>
      <c r="N14" s="498">
        <v>6095382.4500000002</v>
      </c>
    </row>
    <row r="15" spans="2:14" ht="30">
      <c r="B15" s="494" t="s">
        <v>402</v>
      </c>
      <c r="C15" s="528" t="s">
        <v>403</v>
      </c>
      <c r="D15" s="529" t="s">
        <v>404</v>
      </c>
      <c r="E15" s="529" t="s">
        <v>398</v>
      </c>
      <c r="F15" s="530">
        <v>38181</v>
      </c>
      <c r="G15" s="530">
        <v>38244</v>
      </c>
      <c r="H15" s="497" t="s">
        <v>262</v>
      </c>
      <c r="I15" s="497"/>
      <c r="J15" s="531">
        <v>1</v>
      </c>
      <c r="K15" s="531">
        <v>0.98</v>
      </c>
      <c r="L15" s="497">
        <v>101</v>
      </c>
      <c r="M15" s="529" t="s">
        <v>405</v>
      </c>
      <c r="N15" s="498">
        <v>156400</v>
      </c>
    </row>
    <row r="16" spans="2:14" ht="60">
      <c r="B16" s="494" t="s">
        <v>406</v>
      </c>
      <c r="C16" s="528" t="s">
        <v>407</v>
      </c>
      <c r="D16" s="529" t="s">
        <v>408</v>
      </c>
      <c r="E16" s="529" t="s">
        <v>398</v>
      </c>
      <c r="F16" s="530">
        <v>40287</v>
      </c>
      <c r="G16" s="530">
        <v>40331</v>
      </c>
      <c r="H16" s="497" t="s">
        <v>262</v>
      </c>
      <c r="I16" s="497"/>
      <c r="J16" s="531">
        <v>1</v>
      </c>
      <c r="K16" s="531">
        <v>0.96</v>
      </c>
      <c r="L16" s="497">
        <v>206</v>
      </c>
      <c r="M16" s="529" t="s">
        <v>409</v>
      </c>
      <c r="N16" s="498">
        <v>2676166.54</v>
      </c>
    </row>
    <row r="17" spans="2:14" ht="45">
      <c r="B17" s="494" t="s">
        <v>410</v>
      </c>
      <c r="C17" s="528" t="s">
        <v>411</v>
      </c>
      <c r="D17" s="529" t="s">
        <v>412</v>
      </c>
      <c r="E17" s="529" t="s">
        <v>413</v>
      </c>
      <c r="F17" s="530">
        <v>40287</v>
      </c>
      <c r="G17" s="530">
        <v>40331</v>
      </c>
      <c r="H17" s="497" t="s">
        <v>262</v>
      </c>
      <c r="I17" s="497"/>
      <c r="J17" s="531">
        <v>1</v>
      </c>
      <c r="K17" s="531">
        <v>0.96</v>
      </c>
      <c r="L17" s="497">
        <v>206</v>
      </c>
      <c r="M17" s="529" t="s">
        <v>409</v>
      </c>
      <c r="N17" s="498">
        <v>1803432.93</v>
      </c>
    </row>
    <row r="18" spans="2:14" ht="60">
      <c r="B18" s="494" t="s">
        <v>414</v>
      </c>
      <c r="C18" s="528" t="s">
        <v>415</v>
      </c>
      <c r="D18" s="529" t="s">
        <v>416</v>
      </c>
      <c r="E18" s="529" t="s">
        <v>417</v>
      </c>
      <c r="F18" s="530">
        <v>40287</v>
      </c>
      <c r="G18" s="530">
        <v>40331</v>
      </c>
      <c r="H18" s="497" t="s">
        <v>262</v>
      </c>
      <c r="I18" s="497"/>
      <c r="J18" s="531">
        <v>1</v>
      </c>
      <c r="K18" s="531">
        <v>0.95</v>
      </c>
      <c r="L18" s="497">
        <v>206</v>
      </c>
      <c r="M18" s="529" t="s">
        <v>409</v>
      </c>
      <c r="N18" s="498">
        <v>1934768.08</v>
      </c>
    </row>
    <row r="19" spans="2:14" ht="30">
      <c r="B19" s="494" t="s">
        <v>418</v>
      </c>
      <c r="C19" s="528" t="s">
        <v>419</v>
      </c>
      <c r="D19" s="529" t="s">
        <v>420</v>
      </c>
      <c r="E19" s="529" t="s">
        <v>421</v>
      </c>
      <c r="F19" s="530">
        <v>40287</v>
      </c>
      <c r="G19" s="530">
        <v>40331</v>
      </c>
      <c r="H19" s="497" t="s">
        <v>262</v>
      </c>
      <c r="I19" s="497"/>
      <c r="J19" s="531">
        <v>1</v>
      </c>
      <c r="K19" s="531">
        <v>0.92</v>
      </c>
      <c r="L19" s="497">
        <v>206</v>
      </c>
      <c r="M19" s="529" t="s">
        <v>422</v>
      </c>
      <c r="N19" s="498">
        <v>2647403.9</v>
      </c>
    </row>
    <row r="20" spans="2:14" ht="30">
      <c r="B20" s="494" t="s">
        <v>423</v>
      </c>
      <c r="C20" s="528" t="s">
        <v>424</v>
      </c>
      <c r="D20" s="529" t="s">
        <v>425</v>
      </c>
      <c r="E20" s="529" t="s">
        <v>426</v>
      </c>
      <c r="F20" s="530">
        <v>40287</v>
      </c>
      <c r="G20" s="530">
        <v>40331</v>
      </c>
      <c r="H20" s="497" t="s">
        <v>262</v>
      </c>
      <c r="I20" s="497"/>
      <c r="J20" s="531">
        <v>1</v>
      </c>
      <c r="K20" s="531">
        <v>0.98</v>
      </c>
      <c r="L20" s="497">
        <v>206</v>
      </c>
      <c r="M20" s="529" t="s">
        <v>409</v>
      </c>
      <c r="N20" s="498">
        <v>1469159.78</v>
      </c>
    </row>
    <row r="21" spans="2:14" ht="75">
      <c r="B21" s="494" t="s">
        <v>427</v>
      </c>
      <c r="C21" s="528" t="s">
        <v>428</v>
      </c>
      <c r="D21" s="529" t="s">
        <v>429</v>
      </c>
      <c r="E21" s="529" t="s">
        <v>430</v>
      </c>
      <c r="F21" s="530">
        <v>40287</v>
      </c>
      <c r="G21" s="530">
        <v>40331</v>
      </c>
      <c r="H21" s="497" t="s">
        <v>262</v>
      </c>
      <c r="I21" s="497"/>
      <c r="J21" s="531">
        <v>1</v>
      </c>
      <c r="K21" s="531">
        <v>0.98</v>
      </c>
      <c r="L21" s="497">
        <v>206</v>
      </c>
      <c r="M21" s="529" t="s">
        <v>409</v>
      </c>
      <c r="N21" s="498">
        <v>3073497.96</v>
      </c>
    </row>
    <row r="22" spans="2:14" ht="45">
      <c r="B22" s="494" t="s">
        <v>431</v>
      </c>
      <c r="C22" s="528" t="s">
        <v>432</v>
      </c>
      <c r="D22" s="529" t="s">
        <v>433</v>
      </c>
      <c r="E22" s="529" t="s">
        <v>398</v>
      </c>
      <c r="F22" s="530">
        <v>40287</v>
      </c>
      <c r="G22" s="530">
        <v>40331</v>
      </c>
      <c r="H22" s="497" t="s">
        <v>262</v>
      </c>
      <c r="I22" s="497"/>
      <c r="J22" s="531">
        <v>1</v>
      </c>
      <c r="K22" s="531">
        <v>0.95</v>
      </c>
      <c r="L22" s="497">
        <v>206</v>
      </c>
      <c r="M22" s="529" t="s">
        <v>409</v>
      </c>
      <c r="N22" s="498">
        <v>3211775.54</v>
      </c>
    </row>
    <row r="23" spans="2:14" ht="45">
      <c r="B23" s="494" t="s">
        <v>434</v>
      </c>
      <c r="C23" s="528" t="s">
        <v>435</v>
      </c>
      <c r="D23" s="529" t="s">
        <v>436</v>
      </c>
      <c r="E23" s="529" t="s">
        <v>398</v>
      </c>
      <c r="F23" s="530">
        <v>40287</v>
      </c>
      <c r="G23" s="530">
        <v>40331</v>
      </c>
      <c r="H23" s="497" t="s">
        <v>262</v>
      </c>
      <c r="I23" s="497"/>
      <c r="J23" s="531">
        <v>1</v>
      </c>
      <c r="K23" s="531">
        <v>0.95</v>
      </c>
      <c r="L23" s="497">
        <v>206</v>
      </c>
      <c r="M23" s="529" t="s">
        <v>409</v>
      </c>
      <c r="N23" s="498">
        <v>952126.94</v>
      </c>
    </row>
    <row r="24" spans="2:14" ht="45">
      <c r="B24" s="494" t="s">
        <v>437</v>
      </c>
      <c r="C24" s="528" t="s">
        <v>438</v>
      </c>
      <c r="D24" s="529" t="s">
        <v>439</v>
      </c>
      <c r="E24" s="529" t="s">
        <v>440</v>
      </c>
      <c r="F24" s="530">
        <v>40287</v>
      </c>
      <c r="G24" s="530">
        <v>40331</v>
      </c>
      <c r="H24" s="497" t="s">
        <v>262</v>
      </c>
      <c r="I24" s="497"/>
      <c r="J24" s="531">
        <v>1</v>
      </c>
      <c r="K24" s="531">
        <v>0.92</v>
      </c>
      <c r="L24" s="497">
        <v>206</v>
      </c>
      <c r="M24" s="529" t="s">
        <v>409</v>
      </c>
      <c r="N24" s="498">
        <v>4359609.8600000003</v>
      </c>
    </row>
    <row r="25" spans="2:14" ht="30">
      <c r="B25" s="494" t="s">
        <v>441</v>
      </c>
      <c r="C25" s="528" t="s">
        <v>442</v>
      </c>
      <c r="D25" s="529" t="s">
        <v>443</v>
      </c>
      <c r="E25" s="529" t="s">
        <v>444</v>
      </c>
      <c r="F25" s="530">
        <v>40287</v>
      </c>
      <c r="G25" s="530">
        <v>40331</v>
      </c>
      <c r="H25" s="497" t="s">
        <v>262</v>
      </c>
      <c r="I25" s="497"/>
      <c r="J25" s="531">
        <v>1</v>
      </c>
      <c r="K25" s="531">
        <v>0.9</v>
      </c>
      <c r="L25" s="497">
        <v>101</v>
      </c>
      <c r="M25" s="529" t="s">
        <v>445</v>
      </c>
      <c r="N25" s="498">
        <v>2755400.47</v>
      </c>
    </row>
    <row r="26" spans="2:14" ht="45">
      <c r="B26" s="494" t="s">
        <v>446</v>
      </c>
      <c r="C26" s="528" t="s">
        <v>447</v>
      </c>
      <c r="D26" s="529" t="s">
        <v>448</v>
      </c>
      <c r="E26" s="529" t="s">
        <v>449</v>
      </c>
      <c r="F26" s="530">
        <v>40287</v>
      </c>
      <c r="G26" s="530">
        <v>40331</v>
      </c>
      <c r="H26" s="497" t="s">
        <v>262</v>
      </c>
      <c r="I26" s="497"/>
      <c r="J26" s="531">
        <v>1</v>
      </c>
      <c r="K26" s="531">
        <v>0.92</v>
      </c>
      <c r="L26" s="497">
        <v>101</v>
      </c>
      <c r="M26" s="529" t="s">
        <v>445</v>
      </c>
      <c r="N26" s="498">
        <v>2070387.25</v>
      </c>
    </row>
    <row r="27" spans="2:14" ht="60">
      <c r="B27" s="494" t="s">
        <v>450</v>
      </c>
      <c r="C27" s="528" t="s">
        <v>451</v>
      </c>
      <c r="D27" s="529" t="s">
        <v>452</v>
      </c>
      <c r="E27" s="529" t="s">
        <v>453</v>
      </c>
      <c r="F27" s="530">
        <v>40287</v>
      </c>
      <c r="G27" s="530">
        <v>40331</v>
      </c>
      <c r="H27" s="497" t="s">
        <v>262</v>
      </c>
      <c r="I27" s="497"/>
      <c r="J27" s="531">
        <v>1</v>
      </c>
      <c r="K27" s="531">
        <v>0.98</v>
      </c>
      <c r="L27" s="497">
        <v>101</v>
      </c>
      <c r="M27" s="529" t="s">
        <v>445</v>
      </c>
      <c r="N27" s="498">
        <v>751917.61</v>
      </c>
    </row>
    <row r="28" spans="2:14" ht="45">
      <c r="B28" s="494" t="s">
        <v>454</v>
      </c>
      <c r="C28" s="528" t="s">
        <v>455</v>
      </c>
      <c r="D28" s="529" t="s">
        <v>456</v>
      </c>
      <c r="E28" s="529" t="s">
        <v>309</v>
      </c>
      <c r="F28" s="530">
        <v>40526</v>
      </c>
      <c r="G28" s="530">
        <v>40529</v>
      </c>
      <c r="H28" s="497" t="s">
        <v>262</v>
      </c>
      <c r="I28" s="497"/>
      <c r="J28" s="531">
        <v>1</v>
      </c>
      <c r="K28" s="531">
        <v>0.94</v>
      </c>
      <c r="L28" s="497">
        <v>101</v>
      </c>
      <c r="M28" s="529" t="s">
        <v>445</v>
      </c>
      <c r="N28" s="498">
        <v>324681.53000000003</v>
      </c>
    </row>
    <row r="29" spans="2:14" ht="60">
      <c r="B29" s="494" t="s">
        <v>457</v>
      </c>
      <c r="C29" s="528" t="s">
        <v>458</v>
      </c>
      <c r="D29" s="529" t="s">
        <v>459</v>
      </c>
      <c r="E29" s="529" t="s">
        <v>460</v>
      </c>
      <c r="F29" s="530">
        <v>40605</v>
      </c>
      <c r="G29" s="530">
        <v>40664</v>
      </c>
      <c r="H29" s="497" t="s">
        <v>262</v>
      </c>
      <c r="I29" s="497"/>
      <c r="J29" s="531">
        <v>1</v>
      </c>
      <c r="K29" s="531">
        <v>0.95</v>
      </c>
      <c r="L29" s="497">
        <v>208</v>
      </c>
      <c r="M29" s="529" t="s">
        <v>422</v>
      </c>
      <c r="N29" s="498">
        <v>648453.09</v>
      </c>
    </row>
    <row r="30" spans="2:14" ht="30">
      <c r="B30" s="494" t="s">
        <v>461</v>
      </c>
      <c r="C30" s="528" t="s">
        <v>462</v>
      </c>
      <c r="D30" s="529" t="s">
        <v>463</v>
      </c>
      <c r="E30" s="529" t="s">
        <v>464</v>
      </c>
      <c r="F30" s="530">
        <v>40577</v>
      </c>
      <c r="G30" s="530">
        <v>40601</v>
      </c>
      <c r="H30" s="497" t="s">
        <v>262</v>
      </c>
      <c r="I30" s="497"/>
      <c r="J30" s="531">
        <v>1</v>
      </c>
      <c r="K30" s="531">
        <v>0.89</v>
      </c>
      <c r="L30" s="497">
        <v>208</v>
      </c>
      <c r="M30" s="529" t="s">
        <v>422</v>
      </c>
      <c r="N30" s="498">
        <v>850050.57</v>
      </c>
    </row>
    <row r="31" spans="2:14" ht="45">
      <c r="B31" s="494" t="s">
        <v>465</v>
      </c>
      <c r="C31" s="528" t="s">
        <v>466</v>
      </c>
      <c r="D31" s="529" t="s">
        <v>467</v>
      </c>
      <c r="E31" s="529" t="s">
        <v>468</v>
      </c>
      <c r="F31" s="530">
        <v>40864</v>
      </c>
      <c r="G31" s="530">
        <v>41262</v>
      </c>
      <c r="H31" s="497" t="s">
        <v>262</v>
      </c>
      <c r="I31" s="497"/>
      <c r="J31" s="531">
        <v>1</v>
      </c>
      <c r="K31" s="531">
        <v>0.98</v>
      </c>
      <c r="L31" s="497">
        <v>101</v>
      </c>
      <c r="M31" s="529" t="s">
        <v>469</v>
      </c>
      <c r="N31" s="498">
        <v>180526.7</v>
      </c>
    </row>
    <row r="32" spans="2:14" ht="45">
      <c r="B32" s="494" t="s">
        <v>470</v>
      </c>
      <c r="C32" s="528" t="s">
        <v>471</v>
      </c>
      <c r="D32" s="529" t="s">
        <v>467</v>
      </c>
      <c r="E32" s="529" t="s">
        <v>472</v>
      </c>
      <c r="F32" s="530">
        <v>41064</v>
      </c>
      <c r="G32" s="530">
        <v>41259</v>
      </c>
      <c r="H32" s="497" t="s">
        <v>262</v>
      </c>
      <c r="I32" s="497"/>
      <c r="J32" s="531">
        <v>1</v>
      </c>
      <c r="K32" s="531">
        <v>0.98</v>
      </c>
      <c r="L32" s="497">
        <v>101</v>
      </c>
      <c r="M32" s="529" t="s">
        <v>473</v>
      </c>
      <c r="N32" s="498">
        <v>150800</v>
      </c>
    </row>
    <row r="33" spans="2:14" ht="30">
      <c r="B33" s="494" t="s">
        <v>474</v>
      </c>
      <c r="C33" s="528" t="s">
        <v>475</v>
      </c>
      <c r="D33" s="529" t="s">
        <v>467</v>
      </c>
      <c r="E33" s="529" t="s">
        <v>476</v>
      </c>
      <c r="F33" s="530">
        <v>41074</v>
      </c>
      <c r="G33" s="530">
        <v>41259</v>
      </c>
      <c r="H33" s="497" t="s">
        <v>262</v>
      </c>
      <c r="I33" s="497"/>
      <c r="J33" s="531">
        <v>1</v>
      </c>
      <c r="K33" s="531">
        <v>0.98</v>
      </c>
      <c r="L33" s="497">
        <v>101</v>
      </c>
      <c r="M33" s="529" t="s">
        <v>473</v>
      </c>
      <c r="N33" s="498">
        <v>165338.82999999999</v>
      </c>
    </row>
    <row r="34" spans="2:14" ht="30">
      <c r="B34" s="494" t="s">
        <v>477</v>
      </c>
      <c r="C34" s="528" t="s">
        <v>478</v>
      </c>
      <c r="D34" s="529" t="s">
        <v>467</v>
      </c>
      <c r="E34" s="529" t="s">
        <v>479</v>
      </c>
      <c r="F34" s="530">
        <v>40835</v>
      </c>
      <c r="G34" s="530">
        <v>41264</v>
      </c>
      <c r="H34" s="497" t="s">
        <v>262</v>
      </c>
      <c r="I34" s="497"/>
      <c r="J34" s="531">
        <v>1</v>
      </c>
      <c r="K34" s="531">
        <v>0.98</v>
      </c>
      <c r="L34" s="497">
        <v>101</v>
      </c>
      <c r="M34" s="529" t="s">
        <v>473</v>
      </c>
      <c r="N34" s="498">
        <v>1432000</v>
      </c>
    </row>
    <row r="35" spans="2:14" ht="30">
      <c r="B35" s="494" t="s">
        <v>480</v>
      </c>
      <c r="C35" s="528" t="s">
        <v>481</v>
      </c>
      <c r="D35" s="529" t="s">
        <v>467</v>
      </c>
      <c r="E35" s="529" t="s">
        <v>277</v>
      </c>
      <c r="F35" s="530">
        <v>43466</v>
      </c>
      <c r="G35" s="530">
        <v>43830</v>
      </c>
      <c r="H35" s="497" t="s">
        <v>262</v>
      </c>
      <c r="I35" s="497"/>
      <c r="J35" s="531">
        <v>0.9</v>
      </c>
      <c r="K35" s="531">
        <v>0.85</v>
      </c>
      <c r="L35" s="497">
        <v>101</v>
      </c>
      <c r="M35" s="529" t="s">
        <v>482</v>
      </c>
      <c r="N35" s="498">
        <v>151269073.08000001</v>
      </c>
    </row>
    <row r="36" spans="2:14" ht="165">
      <c r="B36" s="494" t="s">
        <v>483</v>
      </c>
      <c r="C36" s="528" t="s">
        <v>484</v>
      </c>
      <c r="D36" s="529" t="s">
        <v>485</v>
      </c>
      <c r="E36" s="529" t="s">
        <v>386</v>
      </c>
      <c r="F36" s="530">
        <v>40679</v>
      </c>
      <c r="G36" s="530">
        <v>40798</v>
      </c>
      <c r="H36" s="497" t="s">
        <v>262</v>
      </c>
      <c r="I36" s="497"/>
      <c r="J36" s="531">
        <v>1</v>
      </c>
      <c r="K36" s="531">
        <v>0.88</v>
      </c>
      <c r="L36" s="497">
        <v>101</v>
      </c>
      <c r="M36" s="529" t="s">
        <v>473</v>
      </c>
      <c r="N36" s="498">
        <v>39684018.960000001</v>
      </c>
    </row>
    <row r="37" spans="2:14" ht="45">
      <c r="B37" s="494" t="s">
        <v>486</v>
      </c>
      <c r="C37" s="528" t="s">
        <v>487</v>
      </c>
      <c r="D37" s="529" t="s">
        <v>488</v>
      </c>
      <c r="E37" s="529" t="s">
        <v>386</v>
      </c>
      <c r="F37" s="530">
        <v>40679</v>
      </c>
      <c r="G37" s="530">
        <v>40800</v>
      </c>
      <c r="H37" s="497" t="s">
        <v>262</v>
      </c>
      <c r="I37" s="497"/>
      <c r="J37" s="531">
        <v>1</v>
      </c>
      <c r="K37" s="531">
        <v>0.9</v>
      </c>
      <c r="L37" s="497">
        <v>101</v>
      </c>
      <c r="M37" s="529" t="s">
        <v>473</v>
      </c>
      <c r="N37" s="498">
        <v>34840068.850000001</v>
      </c>
    </row>
    <row r="38" spans="2:14" ht="45">
      <c r="B38" s="494" t="s">
        <v>489</v>
      </c>
      <c r="C38" s="528" t="s">
        <v>490</v>
      </c>
      <c r="D38" s="529" t="s">
        <v>491</v>
      </c>
      <c r="E38" s="529" t="s">
        <v>386</v>
      </c>
      <c r="F38" s="530">
        <v>40679</v>
      </c>
      <c r="G38" s="530">
        <v>40800</v>
      </c>
      <c r="H38" s="497" t="s">
        <v>262</v>
      </c>
      <c r="I38" s="497"/>
      <c r="J38" s="531">
        <v>1</v>
      </c>
      <c r="K38" s="531">
        <v>0.95</v>
      </c>
      <c r="L38" s="497">
        <v>101</v>
      </c>
      <c r="M38" s="529" t="s">
        <v>473</v>
      </c>
      <c r="N38" s="498">
        <v>26594767.010000002</v>
      </c>
    </row>
    <row r="39" spans="2:14" ht="45">
      <c r="B39" s="494" t="s">
        <v>492</v>
      </c>
      <c r="C39" s="528" t="s">
        <v>493</v>
      </c>
      <c r="D39" s="529" t="s">
        <v>494</v>
      </c>
      <c r="E39" s="529" t="s">
        <v>386</v>
      </c>
      <c r="F39" s="530">
        <v>40665</v>
      </c>
      <c r="G39" s="530">
        <v>40724</v>
      </c>
      <c r="H39" s="497" t="s">
        <v>262</v>
      </c>
      <c r="I39" s="497"/>
      <c r="J39" s="531">
        <v>1</v>
      </c>
      <c r="K39" s="531">
        <v>0.98</v>
      </c>
      <c r="L39" s="497">
        <v>101</v>
      </c>
      <c r="M39" s="529" t="s">
        <v>473</v>
      </c>
      <c r="N39" s="498">
        <v>4004788</v>
      </c>
    </row>
    <row r="40" spans="2:14" ht="75">
      <c r="B40" s="494" t="s">
        <v>495</v>
      </c>
      <c r="C40" s="528" t="s">
        <v>496</v>
      </c>
      <c r="D40" s="529" t="s">
        <v>497</v>
      </c>
      <c r="E40" s="529" t="s">
        <v>277</v>
      </c>
      <c r="F40" s="530">
        <v>40544</v>
      </c>
      <c r="G40" s="530">
        <v>40908</v>
      </c>
      <c r="H40" s="497" t="s">
        <v>262</v>
      </c>
      <c r="I40" s="497"/>
      <c r="J40" s="531">
        <v>1</v>
      </c>
      <c r="K40" s="531">
        <v>0.95</v>
      </c>
      <c r="L40" s="497">
        <v>101</v>
      </c>
      <c r="M40" s="529" t="s">
        <v>473</v>
      </c>
      <c r="N40" s="498">
        <v>3999854</v>
      </c>
    </row>
    <row r="41" spans="2:14" ht="30">
      <c r="B41" s="494" t="s">
        <v>498</v>
      </c>
      <c r="C41" s="528" t="s">
        <v>499</v>
      </c>
      <c r="D41" s="529" t="s">
        <v>500</v>
      </c>
      <c r="E41" s="529" t="s">
        <v>501</v>
      </c>
      <c r="F41" s="530">
        <v>40800</v>
      </c>
      <c r="G41" s="530">
        <v>40844</v>
      </c>
      <c r="H41" s="497" t="s">
        <v>262</v>
      </c>
      <c r="I41" s="497"/>
      <c r="J41" s="531">
        <v>1</v>
      </c>
      <c r="K41" s="531">
        <v>0.56000000000000005</v>
      </c>
      <c r="L41" s="497">
        <v>208</v>
      </c>
      <c r="M41" s="529" t="s">
        <v>422</v>
      </c>
      <c r="N41" s="498">
        <v>1910965.35</v>
      </c>
    </row>
    <row r="42" spans="2:14" ht="30">
      <c r="B42" s="494" t="s">
        <v>502</v>
      </c>
      <c r="C42" s="528" t="s">
        <v>503</v>
      </c>
      <c r="D42" s="529" t="s">
        <v>504</v>
      </c>
      <c r="E42" s="529" t="s">
        <v>317</v>
      </c>
      <c r="F42" s="530">
        <v>40805</v>
      </c>
      <c r="G42" s="530">
        <v>40864</v>
      </c>
      <c r="H42" s="497" t="s">
        <v>262</v>
      </c>
      <c r="I42" s="497"/>
      <c r="J42" s="531">
        <v>1</v>
      </c>
      <c r="K42" s="531">
        <v>0.92</v>
      </c>
      <c r="L42" s="497">
        <v>208</v>
      </c>
      <c r="M42" s="529" t="s">
        <v>422</v>
      </c>
      <c r="N42" s="498">
        <v>2220708.35</v>
      </c>
    </row>
    <row r="43" spans="2:14" ht="30">
      <c r="B43" s="494" t="s">
        <v>505</v>
      </c>
      <c r="C43" s="528" t="s">
        <v>506</v>
      </c>
      <c r="D43" s="529" t="s">
        <v>507</v>
      </c>
      <c r="E43" s="529" t="s">
        <v>508</v>
      </c>
      <c r="F43" s="530">
        <v>40850</v>
      </c>
      <c r="G43" s="530">
        <v>40907</v>
      </c>
      <c r="H43" s="497" t="s">
        <v>262</v>
      </c>
      <c r="I43" s="497"/>
      <c r="J43" s="531">
        <v>1</v>
      </c>
      <c r="K43" s="531">
        <v>0.94</v>
      </c>
      <c r="L43" s="497">
        <v>208</v>
      </c>
      <c r="M43" s="529" t="s">
        <v>422</v>
      </c>
      <c r="N43" s="498">
        <v>301028.36</v>
      </c>
    </row>
    <row r="44" spans="2:14" ht="30">
      <c r="B44" s="494" t="s">
        <v>509</v>
      </c>
      <c r="C44" s="528" t="s">
        <v>510</v>
      </c>
      <c r="D44" s="529" t="s">
        <v>467</v>
      </c>
      <c r="E44" s="529" t="s">
        <v>284</v>
      </c>
      <c r="F44" s="530">
        <v>40850</v>
      </c>
      <c r="G44" s="530">
        <v>40907</v>
      </c>
      <c r="H44" s="497" t="s">
        <v>262</v>
      </c>
      <c r="I44" s="497"/>
      <c r="J44" s="531">
        <v>1</v>
      </c>
      <c r="K44" s="531">
        <v>0.95</v>
      </c>
      <c r="L44" s="497">
        <v>101</v>
      </c>
      <c r="M44" s="529" t="s">
        <v>473</v>
      </c>
      <c r="N44" s="498">
        <v>42275.94</v>
      </c>
    </row>
    <row r="45" spans="2:14" ht="45">
      <c r="B45" s="494" t="s">
        <v>511</v>
      </c>
      <c r="C45" s="528" t="s">
        <v>512</v>
      </c>
      <c r="D45" s="529" t="s">
        <v>513</v>
      </c>
      <c r="E45" s="529" t="s">
        <v>514</v>
      </c>
      <c r="F45" s="530">
        <v>40850</v>
      </c>
      <c r="G45" s="530">
        <v>40907</v>
      </c>
      <c r="H45" s="497" t="s">
        <v>262</v>
      </c>
      <c r="I45" s="497"/>
      <c r="J45" s="531">
        <v>1</v>
      </c>
      <c r="K45" s="531">
        <v>0.98</v>
      </c>
      <c r="L45" s="497">
        <v>208</v>
      </c>
      <c r="M45" s="529" t="s">
        <v>422</v>
      </c>
      <c r="N45" s="498">
        <v>1017202.64</v>
      </c>
    </row>
    <row r="46" spans="2:14" ht="30">
      <c r="B46" s="494" t="s">
        <v>515</v>
      </c>
      <c r="C46" s="528" t="s">
        <v>516</v>
      </c>
      <c r="D46" s="529" t="s">
        <v>517</v>
      </c>
      <c r="E46" s="529" t="s">
        <v>277</v>
      </c>
      <c r="F46" s="530">
        <v>40850</v>
      </c>
      <c r="G46" s="530">
        <v>40907</v>
      </c>
      <c r="H46" s="497" t="s">
        <v>262</v>
      </c>
      <c r="I46" s="497"/>
      <c r="J46" s="531">
        <v>1</v>
      </c>
      <c r="K46" s="531">
        <v>0.98</v>
      </c>
      <c r="L46" s="497">
        <v>101</v>
      </c>
      <c r="M46" s="529" t="s">
        <v>473</v>
      </c>
      <c r="N46" s="498">
        <v>1774643.34</v>
      </c>
    </row>
    <row r="47" spans="2:14" ht="30">
      <c r="B47" s="494" t="s">
        <v>518</v>
      </c>
      <c r="C47" s="528" t="s">
        <v>519</v>
      </c>
      <c r="D47" s="529" t="s">
        <v>520</v>
      </c>
      <c r="E47" s="529" t="s">
        <v>386</v>
      </c>
      <c r="F47" s="530">
        <v>40679</v>
      </c>
      <c r="G47" s="530">
        <v>40828</v>
      </c>
      <c r="H47" s="497" t="s">
        <v>262</v>
      </c>
      <c r="I47" s="497"/>
      <c r="J47" s="531">
        <v>1</v>
      </c>
      <c r="K47" s="531">
        <v>0.68</v>
      </c>
      <c r="L47" s="497">
        <v>101</v>
      </c>
      <c r="M47" s="529" t="s">
        <v>473</v>
      </c>
      <c r="N47" s="498">
        <v>1880863.02</v>
      </c>
    </row>
    <row r="48" spans="2:14" ht="30">
      <c r="B48" s="494" t="s">
        <v>521</v>
      </c>
      <c r="C48" s="528" t="s">
        <v>522</v>
      </c>
      <c r="D48" s="529" t="s">
        <v>523</v>
      </c>
      <c r="E48" s="529" t="s">
        <v>524</v>
      </c>
      <c r="F48" s="530">
        <v>40847</v>
      </c>
      <c r="G48" s="530">
        <v>40906</v>
      </c>
      <c r="H48" s="497" t="s">
        <v>262</v>
      </c>
      <c r="I48" s="497"/>
      <c r="J48" s="531">
        <v>1</v>
      </c>
      <c r="K48" s="531">
        <v>0.59</v>
      </c>
      <c r="L48" s="497">
        <v>101</v>
      </c>
      <c r="M48" s="529" t="s">
        <v>473</v>
      </c>
      <c r="N48" s="498">
        <v>1107422.29</v>
      </c>
    </row>
    <row r="49" spans="2:14" ht="30">
      <c r="B49" s="494" t="s">
        <v>525</v>
      </c>
      <c r="C49" s="528" t="s">
        <v>526</v>
      </c>
      <c r="D49" s="529" t="s">
        <v>527</v>
      </c>
      <c r="E49" s="529" t="s">
        <v>524</v>
      </c>
      <c r="F49" s="530">
        <v>40847</v>
      </c>
      <c r="G49" s="530">
        <v>40906</v>
      </c>
      <c r="H49" s="497" t="s">
        <v>262</v>
      </c>
      <c r="I49" s="497"/>
      <c r="J49" s="531">
        <v>1</v>
      </c>
      <c r="K49" s="531">
        <v>0.79</v>
      </c>
      <c r="L49" s="497">
        <v>101</v>
      </c>
      <c r="M49" s="529" t="s">
        <v>473</v>
      </c>
      <c r="N49" s="498">
        <v>997579.63</v>
      </c>
    </row>
    <row r="50" spans="2:14" ht="30">
      <c r="B50" s="494" t="s">
        <v>528</v>
      </c>
      <c r="C50" s="528" t="s">
        <v>529</v>
      </c>
      <c r="D50" s="529" t="s">
        <v>530</v>
      </c>
      <c r="E50" s="529" t="s">
        <v>524</v>
      </c>
      <c r="F50" s="530">
        <v>40966</v>
      </c>
      <c r="G50" s="530">
        <v>41025</v>
      </c>
      <c r="H50" s="497" t="s">
        <v>262</v>
      </c>
      <c r="I50" s="497"/>
      <c r="J50" s="531">
        <v>1</v>
      </c>
      <c r="K50" s="531">
        <v>0.9</v>
      </c>
      <c r="L50" s="497">
        <v>101</v>
      </c>
      <c r="M50" s="529" t="s">
        <v>263</v>
      </c>
      <c r="N50" s="498">
        <v>316897.86</v>
      </c>
    </row>
    <row r="51" spans="2:14" ht="30">
      <c r="B51" s="494" t="s">
        <v>531</v>
      </c>
      <c r="C51" s="528" t="s">
        <v>532</v>
      </c>
      <c r="D51" s="529" t="s">
        <v>533</v>
      </c>
      <c r="E51" s="529" t="s">
        <v>534</v>
      </c>
      <c r="F51" s="530">
        <v>40966</v>
      </c>
      <c r="G51" s="530">
        <v>41025</v>
      </c>
      <c r="H51" s="497" t="s">
        <v>262</v>
      </c>
      <c r="I51" s="497"/>
      <c r="J51" s="531">
        <v>1</v>
      </c>
      <c r="K51" s="531">
        <v>0.99</v>
      </c>
      <c r="L51" s="497">
        <v>101</v>
      </c>
      <c r="M51" s="529" t="s">
        <v>263</v>
      </c>
      <c r="N51" s="498">
        <v>397524.52</v>
      </c>
    </row>
    <row r="52" spans="2:14" ht="30">
      <c r="B52" s="494" t="s">
        <v>535</v>
      </c>
      <c r="C52" s="528" t="s">
        <v>536</v>
      </c>
      <c r="D52" s="529" t="s">
        <v>537</v>
      </c>
      <c r="E52" s="529" t="s">
        <v>534</v>
      </c>
      <c r="F52" s="530">
        <v>40966</v>
      </c>
      <c r="G52" s="530">
        <v>41025</v>
      </c>
      <c r="H52" s="497" t="s">
        <v>262</v>
      </c>
      <c r="I52" s="497"/>
      <c r="J52" s="531">
        <v>1</v>
      </c>
      <c r="K52" s="531">
        <v>0.99</v>
      </c>
      <c r="L52" s="497">
        <v>101</v>
      </c>
      <c r="M52" s="529" t="s">
        <v>263</v>
      </c>
      <c r="N52" s="498">
        <v>200754.25</v>
      </c>
    </row>
    <row r="53" spans="2:14" ht="30">
      <c r="B53" s="494" t="s">
        <v>538</v>
      </c>
      <c r="C53" s="528" t="s">
        <v>539</v>
      </c>
      <c r="D53" s="529" t="s">
        <v>540</v>
      </c>
      <c r="E53" s="529" t="s">
        <v>541</v>
      </c>
      <c r="F53" s="530">
        <v>40966</v>
      </c>
      <c r="G53" s="530">
        <v>41025</v>
      </c>
      <c r="H53" s="497" t="s">
        <v>262</v>
      </c>
      <c r="I53" s="497"/>
      <c r="J53" s="531">
        <v>0.9</v>
      </c>
      <c r="K53" s="531">
        <v>0.89</v>
      </c>
      <c r="L53" s="497">
        <v>101</v>
      </c>
      <c r="M53" s="529" t="s">
        <v>263</v>
      </c>
      <c r="N53" s="498">
        <v>260601.69</v>
      </c>
    </row>
    <row r="54" spans="2:14" ht="30">
      <c r="B54" s="494" t="s">
        <v>542</v>
      </c>
      <c r="C54" s="528" t="s">
        <v>543</v>
      </c>
      <c r="D54" s="529" t="s">
        <v>544</v>
      </c>
      <c r="E54" s="529" t="s">
        <v>545</v>
      </c>
      <c r="F54" s="530">
        <v>41015</v>
      </c>
      <c r="G54" s="530">
        <v>41104</v>
      </c>
      <c r="H54" s="497" t="s">
        <v>262</v>
      </c>
      <c r="I54" s="497"/>
      <c r="J54" s="531">
        <v>1</v>
      </c>
      <c r="K54" s="531">
        <v>0.75</v>
      </c>
      <c r="L54" s="497">
        <v>508</v>
      </c>
      <c r="M54" s="529" t="s">
        <v>546</v>
      </c>
      <c r="N54" s="498">
        <v>179.12</v>
      </c>
    </row>
    <row r="55" spans="2:14" ht="30">
      <c r="B55" s="494" t="s">
        <v>547</v>
      </c>
      <c r="C55" s="528" t="s">
        <v>548</v>
      </c>
      <c r="D55" s="529" t="s">
        <v>549</v>
      </c>
      <c r="E55" s="529" t="s">
        <v>440</v>
      </c>
      <c r="F55" s="530">
        <v>40973</v>
      </c>
      <c r="G55" s="530">
        <v>41032</v>
      </c>
      <c r="H55" s="497" t="s">
        <v>262</v>
      </c>
      <c r="I55" s="497"/>
      <c r="J55" s="531">
        <v>1</v>
      </c>
      <c r="K55" s="531">
        <v>0.87</v>
      </c>
      <c r="L55" s="497">
        <v>101</v>
      </c>
      <c r="M55" s="529" t="s">
        <v>263</v>
      </c>
      <c r="N55" s="498">
        <v>454342.41</v>
      </c>
    </row>
    <row r="56" spans="2:14" ht="30">
      <c r="B56" s="494" t="s">
        <v>550</v>
      </c>
      <c r="C56" s="528" t="s">
        <v>551</v>
      </c>
      <c r="D56" s="529" t="s">
        <v>552</v>
      </c>
      <c r="E56" s="529" t="s">
        <v>317</v>
      </c>
      <c r="F56" s="530">
        <v>40973</v>
      </c>
      <c r="G56" s="530">
        <v>41032</v>
      </c>
      <c r="H56" s="497" t="s">
        <v>262</v>
      </c>
      <c r="I56" s="497"/>
      <c r="J56" s="531">
        <v>1</v>
      </c>
      <c r="K56" s="531">
        <v>0.38</v>
      </c>
      <c r="L56" s="497">
        <v>101</v>
      </c>
      <c r="M56" s="529" t="s">
        <v>263</v>
      </c>
      <c r="N56" s="498">
        <v>112514.79</v>
      </c>
    </row>
    <row r="57" spans="2:14" ht="30">
      <c r="B57" s="494" t="s">
        <v>553</v>
      </c>
      <c r="C57" s="528" t="s">
        <v>554</v>
      </c>
      <c r="D57" s="529" t="s">
        <v>555</v>
      </c>
      <c r="E57" s="529" t="s">
        <v>413</v>
      </c>
      <c r="F57" s="530">
        <v>40973</v>
      </c>
      <c r="G57" s="530">
        <v>41032</v>
      </c>
      <c r="H57" s="497" t="s">
        <v>262</v>
      </c>
      <c r="I57" s="497"/>
      <c r="J57" s="531">
        <v>1</v>
      </c>
      <c r="K57" s="531">
        <v>0.73</v>
      </c>
      <c r="L57" s="497">
        <v>101</v>
      </c>
      <c r="M57" s="529" t="s">
        <v>263</v>
      </c>
      <c r="N57" s="498">
        <v>333407.94</v>
      </c>
    </row>
    <row r="58" spans="2:14" ht="30">
      <c r="B58" s="494" t="s">
        <v>556</v>
      </c>
      <c r="C58" s="528" t="s">
        <v>557</v>
      </c>
      <c r="D58" s="529" t="s">
        <v>558</v>
      </c>
      <c r="E58" s="529" t="s">
        <v>559</v>
      </c>
      <c r="F58" s="530">
        <v>40994</v>
      </c>
      <c r="G58" s="530">
        <v>41053</v>
      </c>
      <c r="H58" s="497" t="s">
        <v>262</v>
      </c>
      <c r="I58" s="497"/>
      <c r="J58" s="531">
        <v>1</v>
      </c>
      <c r="K58" s="531">
        <v>0.74</v>
      </c>
      <c r="L58" s="497">
        <v>101</v>
      </c>
      <c r="M58" s="529" t="s">
        <v>263</v>
      </c>
      <c r="N58" s="498">
        <v>1875524</v>
      </c>
    </row>
    <row r="59" spans="2:14" ht="30">
      <c r="B59" s="494" t="s">
        <v>560</v>
      </c>
      <c r="C59" s="528" t="s">
        <v>561</v>
      </c>
      <c r="D59" s="529" t="s">
        <v>562</v>
      </c>
      <c r="E59" s="529" t="s">
        <v>563</v>
      </c>
      <c r="F59" s="530">
        <v>40990</v>
      </c>
      <c r="G59" s="530">
        <v>41049</v>
      </c>
      <c r="H59" s="497" t="s">
        <v>262</v>
      </c>
      <c r="I59" s="497"/>
      <c r="J59" s="531">
        <v>1</v>
      </c>
      <c r="K59" s="531">
        <v>0.56999999999999995</v>
      </c>
      <c r="L59" s="497">
        <v>101</v>
      </c>
      <c r="M59" s="529" t="s">
        <v>263</v>
      </c>
      <c r="N59" s="498">
        <v>570083.93000000005</v>
      </c>
    </row>
    <row r="60" spans="2:14" ht="45">
      <c r="B60" s="494" t="s">
        <v>564</v>
      </c>
      <c r="C60" s="528" t="s">
        <v>565</v>
      </c>
      <c r="D60" s="529" t="s">
        <v>566</v>
      </c>
      <c r="E60" s="529" t="s">
        <v>567</v>
      </c>
      <c r="F60" s="530">
        <v>41029</v>
      </c>
      <c r="G60" s="530">
        <v>41118</v>
      </c>
      <c r="H60" s="497" t="s">
        <v>262</v>
      </c>
      <c r="I60" s="497"/>
      <c r="J60" s="531">
        <v>1</v>
      </c>
      <c r="K60" s="531">
        <v>0.98</v>
      </c>
      <c r="L60" s="497">
        <v>508</v>
      </c>
      <c r="M60" s="529" t="s">
        <v>568</v>
      </c>
      <c r="N60" s="498">
        <v>7838.42</v>
      </c>
    </row>
    <row r="61" spans="2:14" ht="60">
      <c r="B61" s="494" t="s">
        <v>569</v>
      </c>
      <c r="C61" s="528" t="s">
        <v>570</v>
      </c>
      <c r="D61" s="529" t="s">
        <v>467</v>
      </c>
      <c r="E61" s="529" t="s">
        <v>534</v>
      </c>
      <c r="F61" s="530">
        <v>41029</v>
      </c>
      <c r="G61" s="530">
        <v>41118</v>
      </c>
      <c r="H61" s="497" t="s">
        <v>262</v>
      </c>
      <c r="I61" s="497"/>
      <c r="J61" s="531">
        <v>1</v>
      </c>
      <c r="K61" s="531">
        <v>0.92</v>
      </c>
      <c r="L61" s="497">
        <v>101</v>
      </c>
      <c r="M61" s="529" t="s">
        <v>263</v>
      </c>
      <c r="N61" s="498">
        <v>637553.74</v>
      </c>
    </row>
    <row r="62" spans="2:14" ht="90">
      <c r="B62" s="494" t="s">
        <v>571</v>
      </c>
      <c r="C62" s="528" t="s">
        <v>572</v>
      </c>
      <c r="D62" s="529" t="s">
        <v>467</v>
      </c>
      <c r="E62" s="529" t="s">
        <v>534</v>
      </c>
      <c r="F62" s="530">
        <v>41029</v>
      </c>
      <c r="G62" s="530">
        <v>41118</v>
      </c>
      <c r="H62" s="497" t="s">
        <v>262</v>
      </c>
      <c r="I62" s="497"/>
      <c r="J62" s="531">
        <v>1</v>
      </c>
      <c r="K62" s="531">
        <v>0.98</v>
      </c>
      <c r="L62" s="497">
        <v>101</v>
      </c>
      <c r="M62" s="529" t="s">
        <v>263</v>
      </c>
      <c r="N62" s="498">
        <v>347812.12</v>
      </c>
    </row>
    <row r="63" spans="2:14" ht="45">
      <c r="B63" s="494" t="s">
        <v>573</v>
      </c>
      <c r="C63" s="528" t="s">
        <v>574</v>
      </c>
      <c r="D63" s="529" t="s">
        <v>467</v>
      </c>
      <c r="E63" s="529" t="s">
        <v>534</v>
      </c>
      <c r="F63" s="530">
        <v>41029</v>
      </c>
      <c r="G63" s="530">
        <v>41118</v>
      </c>
      <c r="H63" s="497" t="s">
        <v>262</v>
      </c>
      <c r="I63" s="497"/>
      <c r="J63" s="531">
        <v>1</v>
      </c>
      <c r="K63" s="531">
        <v>0.95</v>
      </c>
      <c r="L63" s="497">
        <v>101</v>
      </c>
      <c r="M63" s="529" t="s">
        <v>263</v>
      </c>
      <c r="N63" s="498">
        <v>125185.44</v>
      </c>
    </row>
    <row r="64" spans="2:14" ht="30">
      <c r="B64" s="494" t="s">
        <v>575</v>
      </c>
      <c r="C64" s="528" t="s">
        <v>576</v>
      </c>
      <c r="D64" s="529" t="s">
        <v>467</v>
      </c>
      <c r="E64" s="529" t="s">
        <v>534</v>
      </c>
      <c r="F64" s="530">
        <v>41029</v>
      </c>
      <c r="G64" s="530">
        <v>41118</v>
      </c>
      <c r="H64" s="497" t="s">
        <v>262</v>
      </c>
      <c r="I64" s="497"/>
      <c r="J64" s="531">
        <v>1</v>
      </c>
      <c r="K64" s="531">
        <v>0.95</v>
      </c>
      <c r="L64" s="497">
        <v>101</v>
      </c>
      <c r="M64" s="529" t="s">
        <v>263</v>
      </c>
      <c r="N64" s="498">
        <v>308250.21000000002</v>
      </c>
    </row>
    <row r="65" spans="2:14" ht="30">
      <c r="B65" s="494" t="s">
        <v>577</v>
      </c>
      <c r="C65" s="528" t="s">
        <v>578</v>
      </c>
      <c r="D65" s="529" t="s">
        <v>579</v>
      </c>
      <c r="E65" s="529" t="s">
        <v>524</v>
      </c>
      <c r="F65" s="530">
        <v>40990</v>
      </c>
      <c r="G65" s="530">
        <v>41049</v>
      </c>
      <c r="H65" s="497" t="s">
        <v>262</v>
      </c>
      <c r="I65" s="497"/>
      <c r="J65" s="531">
        <v>0.98</v>
      </c>
      <c r="K65" s="531">
        <v>0.96</v>
      </c>
      <c r="L65" s="497">
        <v>101</v>
      </c>
      <c r="M65" s="529" t="s">
        <v>263</v>
      </c>
      <c r="N65" s="498">
        <v>606196.05000000005</v>
      </c>
    </row>
    <row r="66" spans="2:14" ht="30">
      <c r="B66" s="494" t="s">
        <v>580</v>
      </c>
      <c r="C66" s="528" t="s">
        <v>581</v>
      </c>
      <c r="D66" s="529" t="s">
        <v>582</v>
      </c>
      <c r="E66" s="529" t="s">
        <v>534</v>
      </c>
      <c r="F66" s="530">
        <v>41047</v>
      </c>
      <c r="G66" s="530">
        <v>41106</v>
      </c>
      <c r="H66" s="497" t="s">
        <v>262</v>
      </c>
      <c r="I66" s="497"/>
      <c r="J66" s="531">
        <v>1</v>
      </c>
      <c r="K66" s="531">
        <v>0.96</v>
      </c>
      <c r="L66" s="497">
        <v>101</v>
      </c>
      <c r="M66" s="529" t="s">
        <v>263</v>
      </c>
      <c r="N66" s="498">
        <v>448287.95</v>
      </c>
    </row>
    <row r="67" spans="2:14" ht="30">
      <c r="B67" s="494" t="s">
        <v>583</v>
      </c>
      <c r="C67" s="528" t="s">
        <v>584</v>
      </c>
      <c r="D67" s="529" t="s">
        <v>585</v>
      </c>
      <c r="E67" s="529" t="s">
        <v>309</v>
      </c>
      <c r="F67" s="530">
        <v>40885</v>
      </c>
      <c r="G67" s="530">
        <v>40907</v>
      </c>
      <c r="H67" s="497" t="s">
        <v>262</v>
      </c>
      <c r="I67" s="497"/>
      <c r="J67" s="531">
        <v>1</v>
      </c>
      <c r="K67" s="531">
        <v>0.98</v>
      </c>
      <c r="L67" s="497">
        <v>101</v>
      </c>
      <c r="M67" s="529" t="s">
        <v>263</v>
      </c>
      <c r="N67" s="498">
        <v>103777.43</v>
      </c>
    </row>
    <row r="68" spans="2:14" ht="30">
      <c r="B68" s="494" t="s">
        <v>586</v>
      </c>
      <c r="C68" s="528" t="s">
        <v>587</v>
      </c>
      <c r="D68" s="529" t="s">
        <v>588</v>
      </c>
      <c r="E68" s="529" t="s">
        <v>277</v>
      </c>
      <c r="F68" s="530">
        <v>40909</v>
      </c>
      <c r="G68" s="530">
        <v>41274</v>
      </c>
      <c r="H68" s="497" t="s">
        <v>262</v>
      </c>
      <c r="I68" s="497"/>
      <c r="J68" s="531">
        <v>1</v>
      </c>
      <c r="K68" s="531">
        <v>0.92</v>
      </c>
      <c r="L68" s="497">
        <v>101</v>
      </c>
      <c r="M68" s="529" t="s">
        <v>263</v>
      </c>
      <c r="N68" s="498">
        <v>6456297.8399999999</v>
      </c>
    </row>
    <row r="69" spans="2:14" ht="30">
      <c r="B69" s="494" t="s">
        <v>589</v>
      </c>
      <c r="C69" s="528" t="s">
        <v>590</v>
      </c>
      <c r="D69" s="529" t="s">
        <v>591</v>
      </c>
      <c r="E69" s="529" t="s">
        <v>592</v>
      </c>
      <c r="F69" s="530">
        <v>41064</v>
      </c>
      <c r="G69" s="530">
        <v>41123</v>
      </c>
      <c r="H69" s="497" t="s">
        <v>262</v>
      </c>
      <c r="I69" s="497"/>
      <c r="J69" s="531">
        <v>1</v>
      </c>
      <c r="K69" s="531">
        <v>0.87</v>
      </c>
      <c r="L69" s="497">
        <v>101</v>
      </c>
      <c r="M69" s="529" t="s">
        <v>263</v>
      </c>
      <c r="N69" s="498">
        <v>342615.38</v>
      </c>
    </row>
    <row r="70" spans="2:14" ht="30">
      <c r="B70" s="494" t="s">
        <v>593</v>
      </c>
      <c r="C70" s="528" t="s">
        <v>594</v>
      </c>
      <c r="D70" s="529" t="s">
        <v>595</v>
      </c>
      <c r="E70" s="529" t="s">
        <v>596</v>
      </c>
      <c r="F70" s="530">
        <v>41064</v>
      </c>
      <c r="G70" s="530">
        <v>41123</v>
      </c>
      <c r="H70" s="497" t="s">
        <v>262</v>
      </c>
      <c r="I70" s="497"/>
      <c r="J70" s="531">
        <v>1</v>
      </c>
      <c r="K70" s="531">
        <v>0.76</v>
      </c>
      <c r="L70" s="497">
        <v>101</v>
      </c>
      <c r="M70" s="529" t="s">
        <v>263</v>
      </c>
      <c r="N70" s="498">
        <v>453731.24</v>
      </c>
    </row>
    <row r="71" spans="2:14" ht="30">
      <c r="B71" s="494" t="s">
        <v>597</v>
      </c>
      <c r="C71" s="528" t="s">
        <v>598</v>
      </c>
      <c r="D71" s="529" t="s">
        <v>599</v>
      </c>
      <c r="E71" s="529" t="s">
        <v>600</v>
      </c>
      <c r="F71" s="530">
        <v>41099</v>
      </c>
      <c r="G71" s="530">
        <v>41158</v>
      </c>
      <c r="H71" s="497" t="s">
        <v>262</v>
      </c>
      <c r="I71" s="497"/>
      <c r="J71" s="531">
        <v>1</v>
      </c>
      <c r="K71" s="531">
        <v>0.76</v>
      </c>
      <c r="L71" s="497">
        <v>101</v>
      </c>
      <c r="M71" s="529" t="s">
        <v>263</v>
      </c>
      <c r="N71" s="498">
        <v>2611832.8199999998</v>
      </c>
    </row>
    <row r="72" spans="2:14" ht="30">
      <c r="B72" s="494" t="s">
        <v>601</v>
      </c>
      <c r="C72" s="528" t="s">
        <v>602</v>
      </c>
      <c r="D72" s="529" t="s">
        <v>603</v>
      </c>
      <c r="E72" s="529" t="s">
        <v>604</v>
      </c>
      <c r="F72" s="530">
        <v>41085</v>
      </c>
      <c r="G72" s="530">
        <v>41144</v>
      </c>
      <c r="H72" s="497" t="s">
        <v>262</v>
      </c>
      <c r="I72" s="497"/>
      <c r="J72" s="531">
        <v>0.6</v>
      </c>
      <c r="K72" s="531">
        <v>0.86</v>
      </c>
      <c r="L72" s="497">
        <v>101</v>
      </c>
      <c r="M72" s="529" t="s">
        <v>263</v>
      </c>
      <c r="N72" s="498">
        <v>283617.39</v>
      </c>
    </row>
    <row r="73" spans="2:14" ht="30">
      <c r="B73" s="494" t="s">
        <v>605</v>
      </c>
      <c r="C73" s="528" t="s">
        <v>606</v>
      </c>
      <c r="D73" s="529" t="s">
        <v>607</v>
      </c>
      <c r="E73" s="529" t="s">
        <v>608</v>
      </c>
      <c r="F73" s="530">
        <v>41085</v>
      </c>
      <c r="G73" s="530">
        <v>41144</v>
      </c>
      <c r="H73" s="497" t="s">
        <v>262</v>
      </c>
      <c r="I73" s="497"/>
      <c r="J73" s="531">
        <v>0.7</v>
      </c>
      <c r="K73" s="531">
        <v>0.87</v>
      </c>
      <c r="L73" s="497">
        <v>101</v>
      </c>
      <c r="M73" s="529" t="s">
        <v>263</v>
      </c>
      <c r="N73" s="498">
        <v>390707.08</v>
      </c>
    </row>
    <row r="74" spans="2:14" ht="45">
      <c r="B74" s="494" t="s">
        <v>609</v>
      </c>
      <c r="C74" s="528" t="s">
        <v>610</v>
      </c>
      <c r="D74" s="529" t="s">
        <v>611</v>
      </c>
      <c r="E74" s="529" t="s">
        <v>612</v>
      </c>
      <c r="F74" s="530">
        <v>41092</v>
      </c>
      <c r="G74" s="530">
        <v>41151</v>
      </c>
      <c r="H74" s="497" t="s">
        <v>262</v>
      </c>
      <c r="I74" s="497"/>
      <c r="J74" s="531">
        <v>1</v>
      </c>
      <c r="K74" s="531">
        <v>0.77</v>
      </c>
      <c r="L74" s="497">
        <v>101</v>
      </c>
      <c r="M74" s="529" t="s">
        <v>263</v>
      </c>
      <c r="N74" s="498">
        <v>383213.83</v>
      </c>
    </row>
    <row r="75" spans="2:14" ht="45">
      <c r="B75" s="494" t="s">
        <v>613</v>
      </c>
      <c r="C75" s="528" t="s">
        <v>614</v>
      </c>
      <c r="D75" s="529" t="s">
        <v>615</v>
      </c>
      <c r="E75" s="529" t="s">
        <v>616</v>
      </c>
      <c r="F75" s="530">
        <v>41078</v>
      </c>
      <c r="G75" s="530">
        <v>41137</v>
      </c>
      <c r="H75" s="497" t="s">
        <v>262</v>
      </c>
      <c r="I75" s="497"/>
      <c r="J75" s="531">
        <v>1</v>
      </c>
      <c r="K75" s="531">
        <v>0.81</v>
      </c>
      <c r="L75" s="497">
        <v>101</v>
      </c>
      <c r="M75" s="529" t="s">
        <v>263</v>
      </c>
      <c r="N75" s="498">
        <v>2465203.5699999998</v>
      </c>
    </row>
    <row r="76" spans="2:14" ht="45">
      <c r="B76" s="494" t="s">
        <v>617</v>
      </c>
      <c r="C76" s="528" t="s">
        <v>618</v>
      </c>
      <c r="D76" s="529" t="s">
        <v>619</v>
      </c>
      <c r="E76" s="529" t="s">
        <v>277</v>
      </c>
      <c r="F76" s="530">
        <v>41099</v>
      </c>
      <c r="G76" s="530">
        <v>40914</v>
      </c>
      <c r="H76" s="497" t="s">
        <v>262</v>
      </c>
      <c r="I76" s="497"/>
      <c r="J76" s="531">
        <v>1</v>
      </c>
      <c r="K76" s="531">
        <v>0.33</v>
      </c>
      <c r="L76" s="497">
        <v>101</v>
      </c>
      <c r="M76" s="529" t="s">
        <v>263</v>
      </c>
      <c r="N76" s="498">
        <v>521135.25</v>
      </c>
    </row>
    <row r="77" spans="2:14" ht="30">
      <c r="B77" s="494" t="s">
        <v>620</v>
      </c>
      <c r="C77" s="528" t="s">
        <v>621</v>
      </c>
      <c r="D77" s="529" t="s">
        <v>622</v>
      </c>
      <c r="E77" s="529" t="s">
        <v>623</v>
      </c>
      <c r="F77" s="530">
        <v>41148</v>
      </c>
      <c r="G77" s="530">
        <v>41207</v>
      </c>
      <c r="H77" s="497" t="s">
        <v>262</v>
      </c>
      <c r="I77" s="497"/>
      <c r="J77" s="531">
        <v>1</v>
      </c>
      <c r="K77" s="531">
        <v>0.92</v>
      </c>
      <c r="L77" s="497">
        <v>210</v>
      </c>
      <c r="M77" s="529" t="s">
        <v>270</v>
      </c>
      <c r="N77" s="498">
        <v>2060262.65</v>
      </c>
    </row>
    <row r="78" spans="2:14" ht="30">
      <c r="B78" s="494" t="s">
        <v>624</v>
      </c>
      <c r="C78" s="528" t="s">
        <v>625</v>
      </c>
      <c r="D78" s="529" t="s">
        <v>626</v>
      </c>
      <c r="E78" s="529" t="s">
        <v>627</v>
      </c>
      <c r="F78" s="530">
        <v>41185</v>
      </c>
      <c r="G78" s="530">
        <v>41244</v>
      </c>
      <c r="H78" s="497" t="s">
        <v>262</v>
      </c>
      <c r="I78" s="497"/>
      <c r="J78" s="531">
        <v>1</v>
      </c>
      <c r="K78" s="531">
        <v>0.92</v>
      </c>
      <c r="L78" s="497">
        <v>210</v>
      </c>
      <c r="M78" s="529" t="s">
        <v>270</v>
      </c>
      <c r="N78" s="498">
        <v>1178241.46</v>
      </c>
    </row>
    <row r="79" spans="2:14" ht="45">
      <c r="B79" s="494" t="s">
        <v>628</v>
      </c>
      <c r="C79" s="528" t="s">
        <v>629</v>
      </c>
      <c r="D79" s="529" t="s">
        <v>630</v>
      </c>
      <c r="E79" s="529" t="s">
        <v>277</v>
      </c>
      <c r="F79" s="530">
        <v>41171</v>
      </c>
      <c r="G79" s="530">
        <v>41260</v>
      </c>
      <c r="H79" s="497" t="s">
        <v>262</v>
      </c>
      <c r="I79" s="497"/>
      <c r="J79" s="531">
        <v>1</v>
      </c>
      <c r="K79" s="531">
        <v>0.33</v>
      </c>
      <c r="L79" s="497">
        <v>101</v>
      </c>
      <c r="M79" s="529" t="s">
        <v>263</v>
      </c>
      <c r="N79" s="498">
        <v>468790.42</v>
      </c>
    </row>
    <row r="80" spans="2:14" ht="60">
      <c r="B80" s="494" t="s">
        <v>631</v>
      </c>
      <c r="C80" s="528" t="s">
        <v>632</v>
      </c>
      <c r="D80" s="529" t="s">
        <v>633</v>
      </c>
      <c r="E80" s="529" t="s">
        <v>634</v>
      </c>
      <c r="F80" s="530">
        <v>41148</v>
      </c>
      <c r="G80" s="530">
        <v>41207</v>
      </c>
      <c r="H80" s="497" t="s">
        <v>262</v>
      </c>
      <c r="I80" s="497"/>
      <c r="J80" s="531">
        <v>1</v>
      </c>
      <c r="K80" s="531">
        <v>0.98</v>
      </c>
      <c r="L80" s="497">
        <v>210</v>
      </c>
      <c r="M80" s="529" t="s">
        <v>270</v>
      </c>
      <c r="N80" s="498">
        <v>1724549.37</v>
      </c>
    </row>
    <row r="81" spans="2:14" ht="45">
      <c r="B81" s="494" t="s">
        <v>635</v>
      </c>
      <c r="C81" s="528" t="s">
        <v>636</v>
      </c>
      <c r="D81" s="529" t="s">
        <v>637</v>
      </c>
      <c r="E81" s="529" t="s">
        <v>638</v>
      </c>
      <c r="F81" s="530">
        <v>41165</v>
      </c>
      <c r="G81" s="530">
        <v>41224</v>
      </c>
      <c r="H81" s="497" t="s">
        <v>262</v>
      </c>
      <c r="I81" s="497"/>
      <c r="J81" s="531">
        <v>1</v>
      </c>
      <c r="K81" s="531">
        <v>0.8</v>
      </c>
      <c r="L81" s="497">
        <v>101</v>
      </c>
      <c r="M81" s="529" t="s">
        <v>263</v>
      </c>
      <c r="N81" s="498">
        <v>4137329.59</v>
      </c>
    </row>
    <row r="82" spans="2:14" ht="90">
      <c r="B82" s="494" t="s">
        <v>639</v>
      </c>
      <c r="C82" s="528" t="s">
        <v>640</v>
      </c>
      <c r="D82" s="529" t="s">
        <v>641</v>
      </c>
      <c r="E82" s="529" t="s">
        <v>277</v>
      </c>
      <c r="F82" s="530">
        <v>41211</v>
      </c>
      <c r="G82" s="530">
        <v>41264</v>
      </c>
      <c r="H82" s="497" t="s">
        <v>262</v>
      </c>
      <c r="I82" s="497"/>
      <c r="J82" s="531">
        <v>1</v>
      </c>
      <c r="K82" s="531">
        <v>0.97</v>
      </c>
      <c r="L82" s="497">
        <v>101</v>
      </c>
      <c r="M82" s="529" t="s">
        <v>263</v>
      </c>
      <c r="N82" s="498">
        <v>1471391.91</v>
      </c>
    </row>
    <row r="83" spans="2:14" ht="45">
      <c r="B83" s="494" t="s">
        <v>642</v>
      </c>
      <c r="C83" s="528" t="s">
        <v>643</v>
      </c>
      <c r="D83" s="529" t="s">
        <v>467</v>
      </c>
      <c r="E83" s="529" t="s">
        <v>277</v>
      </c>
      <c r="F83" s="530">
        <v>40909</v>
      </c>
      <c r="G83" s="530">
        <v>41274</v>
      </c>
      <c r="H83" s="497" t="s">
        <v>262</v>
      </c>
      <c r="I83" s="497"/>
      <c r="J83" s="531">
        <v>1</v>
      </c>
      <c r="K83" s="531">
        <v>0.59</v>
      </c>
      <c r="L83" s="497">
        <v>101</v>
      </c>
      <c r="M83" s="529" t="s">
        <v>263</v>
      </c>
      <c r="N83" s="498">
        <v>1652739.93</v>
      </c>
    </row>
    <row r="84" spans="2:14" ht="45">
      <c r="B84" s="494" t="s">
        <v>644</v>
      </c>
      <c r="C84" s="528" t="s">
        <v>645</v>
      </c>
      <c r="D84" s="529" t="s">
        <v>646</v>
      </c>
      <c r="E84" s="529" t="s">
        <v>647</v>
      </c>
      <c r="F84" s="530">
        <v>41400</v>
      </c>
      <c r="G84" s="530">
        <v>41474</v>
      </c>
      <c r="H84" s="497" t="s">
        <v>262</v>
      </c>
      <c r="I84" s="497"/>
      <c r="J84" s="531">
        <v>1</v>
      </c>
      <c r="K84" s="531">
        <v>0.64</v>
      </c>
      <c r="L84" s="497">
        <v>101</v>
      </c>
      <c r="M84" s="529" t="s">
        <v>274</v>
      </c>
      <c r="N84" s="498">
        <v>289704.81</v>
      </c>
    </row>
    <row r="85" spans="2:14" ht="60">
      <c r="B85" s="494" t="s">
        <v>648</v>
      </c>
      <c r="C85" s="528" t="s">
        <v>649</v>
      </c>
      <c r="D85" s="529" t="s">
        <v>650</v>
      </c>
      <c r="E85" s="529" t="s">
        <v>651</v>
      </c>
      <c r="F85" s="530">
        <v>41400</v>
      </c>
      <c r="G85" s="530">
        <v>41474</v>
      </c>
      <c r="H85" s="497" t="s">
        <v>262</v>
      </c>
      <c r="I85" s="497"/>
      <c r="J85" s="531">
        <v>1</v>
      </c>
      <c r="K85" s="531">
        <v>0.98</v>
      </c>
      <c r="L85" s="497">
        <v>101</v>
      </c>
      <c r="M85" s="529" t="s">
        <v>274</v>
      </c>
      <c r="N85" s="498">
        <v>694755.77</v>
      </c>
    </row>
    <row r="86" spans="2:14" ht="45">
      <c r="B86" s="494" t="s">
        <v>652</v>
      </c>
      <c r="C86" s="528" t="s">
        <v>653</v>
      </c>
      <c r="D86" s="529" t="s">
        <v>654</v>
      </c>
      <c r="E86" s="529" t="s">
        <v>655</v>
      </c>
      <c r="F86" s="530">
        <v>41568</v>
      </c>
      <c r="G86" s="530">
        <v>41634</v>
      </c>
      <c r="H86" s="497" t="s">
        <v>262</v>
      </c>
      <c r="I86" s="497"/>
      <c r="J86" s="531">
        <v>1</v>
      </c>
      <c r="K86" s="531">
        <v>0.92</v>
      </c>
      <c r="L86" s="497">
        <v>101</v>
      </c>
      <c r="M86" s="529" t="s">
        <v>274</v>
      </c>
      <c r="N86" s="498">
        <v>307397.56</v>
      </c>
    </row>
    <row r="87" spans="2:14" ht="30">
      <c r="B87" s="494" t="s">
        <v>656</v>
      </c>
      <c r="C87" s="528" t="s">
        <v>657</v>
      </c>
      <c r="D87" s="529" t="s">
        <v>658</v>
      </c>
      <c r="E87" s="529" t="s">
        <v>659</v>
      </c>
      <c r="F87" s="530">
        <v>41568</v>
      </c>
      <c r="G87" s="530">
        <v>41634</v>
      </c>
      <c r="H87" s="497" t="s">
        <v>262</v>
      </c>
      <c r="I87" s="497"/>
      <c r="J87" s="531">
        <v>1</v>
      </c>
      <c r="K87" s="531">
        <v>0.92</v>
      </c>
      <c r="L87" s="497">
        <v>508</v>
      </c>
      <c r="M87" s="529" t="s">
        <v>660</v>
      </c>
      <c r="N87" s="498">
        <v>3300000</v>
      </c>
    </row>
    <row r="88" spans="2:14" ht="60">
      <c r="B88" s="494" t="s">
        <v>661</v>
      </c>
      <c r="C88" s="528" t="s">
        <v>662</v>
      </c>
      <c r="D88" s="529" t="s">
        <v>663</v>
      </c>
      <c r="E88" s="529" t="s">
        <v>664</v>
      </c>
      <c r="F88" s="530">
        <v>41568</v>
      </c>
      <c r="G88" s="530">
        <v>41634</v>
      </c>
      <c r="H88" s="497" t="s">
        <v>262</v>
      </c>
      <c r="I88" s="497"/>
      <c r="J88" s="531">
        <v>1</v>
      </c>
      <c r="K88" s="531">
        <v>0.92</v>
      </c>
      <c r="L88" s="497">
        <v>212</v>
      </c>
      <c r="M88" s="529" t="s">
        <v>665</v>
      </c>
      <c r="N88" s="498">
        <v>1901483.06</v>
      </c>
    </row>
    <row r="89" spans="2:14" ht="30">
      <c r="B89" s="494" t="s">
        <v>666</v>
      </c>
      <c r="C89" s="528" t="s">
        <v>667</v>
      </c>
      <c r="D89" s="529" t="s">
        <v>668</v>
      </c>
      <c r="E89" s="529" t="s">
        <v>277</v>
      </c>
      <c r="F89" s="530">
        <v>41464</v>
      </c>
      <c r="G89" s="530">
        <v>41496</v>
      </c>
      <c r="H89" s="497" t="s">
        <v>262</v>
      </c>
      <c r="I89" s="497"/>
      <c r="J89" s="531">
        <v>1</v>
      </c>
      <c r="K89" s="531">
        <v>0.98</v>
      </c>
      <c r="L89" s="497">
        <v>101</v>
      </c>
      <c r="M89" s="529" t="s">
        <v>274</v>
      </c>
      <c r="N89" s="498">
        <v>328903.93</v>
      </c>
    </row>
    <row r="90" spans="2:14" ht="30">
      <c r="B90" s="494" t="s">
        <v>669</v>
      </c>
      <c r="C90" s="528" t="s">
        <v>670</v>
      </c>
      <c r="D90" s="529" t="s">
        <v>671</v>
      </c>
      <c r="E90" s="529" t="s">
        <v>277</v>
      </c>
      <c r="F90" s="530">
        <v>41464</v>
      </c>
      <c r="G90" s="530">
        <v>41496</v>
      </c>
      <c r="H90" s="497" t="s">
        <v>262</v>
      </c>
      <c r="I90" s="497"/>
      <c r="J90" s="531">
        <v>1</v>
      </c>
      <c r="K90" s="531">
        <v>0.95</v>
      </c>
      <c r="L90" s="497">
        <v>101</v>
      </c>
      <c r="M90" s="529" t="s">
        <v>274</v>
      </c>
      <c r="N90" s="498">
        <v>3866463.83</v>
      </c>
    </row>
    <row r="91" spans="2:14" ht="45">
      <c r="B91" s="494" t="s">
        <v>672</v>
      </c>
      <c r="C91" s="528" t="s">
        <v>673</v>
      </c>
      <c r="D91" s="529" t="s">
        <v>674</v>
      </c>
      <c r="E91" s="529" t="s">
        <v>675</v>
      </c>
      <c r="F91" s="530">
        <v>41464</v>
      </c>
      <c r="G91" s="530">
        <v>41496</v>
      </c>
      <c r="H91" s="497" t="s">
        <v>262</v>
      </c>
      <c r="I91" s="497"/>
      <c r="J91" s="531">
        <v>1</v>
      </c>
      <c r="K91" s="531">
        <v>0.95</v>
      </c>
      <c r="L91" s="497">
        <v>101</v>
      </c>
      <c r="M91" s="529" t="s">
        <v>274</v>
      </c>
      <c r="N91" s="498">
        <v>128609.97</v>
      </c>
    </row>
    <row r="92" spans="2:14" ht="45">
      <c r="B92" s="494" t="s">
        <v>676</v>
      </c>
      <c r="C92" s="528" t="s">
        <v>677</v>
      </c>
      <c r="D92" s="529" t="s">
        <v>678</v>
      </c>
      <c r="E92" s="529" t="s">
        <v>616</v>
      </c>
      <c r="F92" s="530">
        <v>41519</v>
      </c>
      <c r="G92" s="530">
        <v>41878</v>
      </c>
      <c r="H92" s="497" t="s">
        <v>262</v>
      </c>
      <c r="I92" s="497"/>
      <c r="J92" s="531">
        <v>0.6</v>
      </c>
      <c r="K92" s="531">
        <v>0.6</v>
      </c>
      <c r="L92" s="497">
        <v>101</v>
      </c>
      <c r="M92" s="529" t="s">
        <v>274</v>
      </c>
      <c r="N92" s="498">
        <v>116937254.92</v>
      </c>
    </row>
    <row r="93" spans="2:14" ht="45">
      <c r="B93" s="494" t="s">
        <v>679</v>
      </c>
      <c r="C93" s="528" t="s">
        <v>680</v>
      </c>
      <c r="D93" s="529" t="s">
        <v>681</v>
      </c>
      <c r="E93" s="529" t="s">
        <v>534</v>
      </c>
      <c r="F93" s="530">
        <v>41856</v>
      </c>
      <c r="G93" s="530">
        <v>42004</v>
      </c>
      <c r="H93" s="497" t="s">
        <v>262</v>
      </c>
      <c r="I93" s="497"/>
      <c r="J93" s="531">
        <v>0.7</v>
      </c>
      <c r="K93" s="531">
        <v>0.7</v>
      </c>
      <c r="L93" s="497">
        <v>101</v>
      </c>
      <c r="M93" s="529" t="s">
        <v>278</v>
      </c>
      <c r="N93" s="498">
        <v>42121371.030000001</v>
      </c>
    </row>
    <row r="94" spans="2:14" ht="270">
      <c r="B94" s="494" t="s">
        <v>682</v>
      </c>
      <c r="C94" s="528" t="s">
        <v>683</v>
      </c>
      <c r="D94" s="529" t="s">
        <v>684</v>
      </c>
      <c r="E94" s="529" t="s">
        <v>277</v>
      </c>
      <c r="F94" s="530">
        <v>41829</v>
      </c>
      <c r="G94" s="530">
        <v>41978</v>
      </c>
      <c r="H94" s="497" t="s">
        <v>262</v>
      </c>
      <c r="I94" s="497"/>
      <c r="J94" s="531">
        <v>1</v>
      </c>
      <c r="K94" s="531">
        <v>0.3</v>
      </c>
      <c r="L94" s="497">
        <v>101</v>
      </c>
      <c r="M94" s="529" t="s">
        <v>278</v>
      </c>
      <c r="N94" s="498">
        <v>7629290.4699999997</v>
      </c>
    </row>
    <row r="95" spans="2:14" ht="255">
      <c r="B95" s="494" t="s">
        <v>685</v>
      </c>
      <c r="C95" s="528" t="s">
        <v>686</v>
      </c>
      <c r="D95" s="529" t="s">
        <v>687</v>
      </c>
      <c r="E95" s="529" t="s">
        <v>277</v>
      </c>
      <c r="F95" s="530">
        <v>41829</v>
      </c>
      <c r="G95" s="530">
        <v>41978</v>
      </c>
      <c r="H95" s="497" t="s">
        <v>262</v>
      </c>
      <c r="I95" s="497"/>
      <c r="J95" s="531">
        <v>1</v>
      </c>
      <c r="K95" s="531">
        <v>0.3</v>
      </c>
      <c r="L95" s="497">
        <v>101</v>
      </c>
      <c r="M95" s="529" t="s">
        <v>278</v>
      </c>
      <c r="N95" s="498">
        <v>7151926.1299999999</v>
      </c>
    </row>
    <row r="96" spans="2:14" ht="165">
      <c r="B96" s="494" t="s">
        <v>688</v>
      </c>
      <c r="C96" s="528" t="s">
        <v>689</v>
      </c>
      <c r="D96" s="529" t="s">
        <v>690</v>
      </c>
      <c r="E96" s="529" t="s">
        <v>277</v>
      </c>
      <c r="F96" s="530">
        <v>41829</v>
      </c>
      <c r="G96" s="530">
        <v>41978</v>
      </c>
      <c r="H96" s="497" t="s">
        <v>262</v>
      </c>
      <c r="I96" s="497"/>
      <c r="J96" s="531">
        <v>0.5</v>
      </c>
      <c r="K96" s="531">
        <v>0.3</v>
      </c>
      <c r="L96" s="497">
        <v>101</v>
      </c>
      <c r="M96" s="529" t="s">
        <v>278</v>
      </c>
      <c r="N96" s="498">
        <v>4930032.87</v>
      </c>
    </row>
    <row r="97" spans="2:14" ht="180">
      <c r="B97" s="494" t="s">
        <v>691</v>
      </c>
      <c r="C97" s="528" t="s">
        <v>692</v>
      </c>
      <c r="D97" s="529" t="s">
        <v>693</v>
      </c>
      <c r="E97" s="529" t="s">
        <v>277</v>
      </c>
      <c r="F97" s="530">
        <v>41829</v>
      </c>
      <c r="G97" s="530">
        <v>41978</v>
      </c>
      <c r="H97" s="497" t="s">
        <v>262</v>
      </c>
      <c r="I97" s="497"/>
      <c r="J97" s="531">
        <v>0.31</v>
      </c>
      <c r="K97" s="531">
        <v>0.3</v>
      </c>
      <c r="L97" s="497">
        <v>101</v>
      </c>
      <c r="M97" s="529" t="s">
        <v>278</v>
      </c>
      <c r="N97" s="498">
        <v>2226083.31</v>
      </c>
    </row>
    <row r="98" spans="2:14" ht="30">
      <c r="B98" s="494" t="s">
        <v>694</v>
      </c>
      <c r="C98" s="528" t="s">
        <v>695</v>
      </c>
      <c r="D98" s="529" t="s">
        <v>696</v>
      </c>
      <c r="E98" s="529" t="s">
        <v>277</v>
      </c>
      <c r="F98" s="530">
        <v>41829</v>
      </c>
      <c r="G98" s="530">
        <v>41978</v>
      </c>
      <c r="H98" s="497" t="s">
        <v>262</v>
      </c>
      <c r="I98" s="497"/>
      <c r="J98" s="531">
        <v>1</v>
      </c>
      <c r="K98" s="531">
        <v>0.3</v>
      </c>
      <c r="L98" s="497">
        <v>101</v>
      </c>
      <c r="M98" s="529" t="s">
        <v>278</v>
      </c>
      <c r="N98" s="498">
        <v>9807230.8599999994</v>
      </c>
    </row>
    <row r="99" spans="2:14" ht="195">
      <c r="B99" s="494" t="s">
        <v>697</v>
      </c>
      <c r="C99" s="528" t="s">
        <v>698</v>
      </c>
      <c r="D99" s="529" t="s">
        <v>699</v>
      </c>
      <c r="E99" s="529" t="s">
        <v>277</v>
      </c>
      <c r="F99" s="530">
        <v>41829</v>
      </c>
      <c r="G99" s="530">
        <v>41978</v>
      </c>
      <c r="H99" s="497" t="s">
        <v>262</v>
      </c>
      <c r="I99" s="497"/>
      <c r="J99" s="531">
        <v>0.9</v>
      </c>
      <c r="K99" s="531">
        <v>0.3</v>
      </c>
      <c r="L99" s="497">
        <v>101</v>
      </c>
      <c r="M99" s="529" t="s">
        <v>278</v>
      </c>
      <c r="N99" s="498">
        <v>5861151.2000000002</v>
      </c>
    </row>
    <row r="100" spans="2:14" ht="30">
      <c r="B100" s="494" t="s">
        <v>700</v>
      </c>
      <c r="C100" s="528" t="s">
        <v>701</v>
      </c>
      <c r="D100" s="529" t="s">
        <v>702</v>
      </c>
      <c r="E100" s="529" t="s">
        <v>703</v>
      </c>
      <c r="F100" s="530">
        <v>41694</v>
      </c>
      <c r="G100" s="530">
        <v>42004</v>
      </c>
      <c r="H100" s="497" t="s">
        <v>21</v>
      </c>
      <c r="I100" s="497"/>
      <c r="J100" s="531">
        <v>1</v>
      </c>
      <c r="K100" s="531">
        <v>0.9</v>
      </c>
      <c r="L100" s="497">
        <v>101</v>
      </c>
      <c r="M100" s="529" t="s">
        <v>278</v>
      </c>
      <c r="N100" s="498">
        <v>403115.36</v>
      </c>
    </row>
    <row r="101" spans="2:14" ht="180">
      <c r="B101" s="494" t="s">
        <v>704</v>
      </c>
      <c r="C101" s="528" t="s">
        <v>705</v>
      </c>
      <c r="D101" s="529" t="s">
        <v>706</v>
      </c>
      <c r="E101" s="529" t="s">
        <v>277</v>
      </c>
      <c r="F101" s="530">
        <v>41829</v>
      </c>
      <c r="G101" s="530">
        <v>41978</v>
      </c>
      <c r="H101" s="497" t="s">
        <v>262</v>
      </c>
      <c r="I101" s="497"/>
      <c r="J101" s="531">
        <v>0.5</v>
      </c>
      <c r="K101" s="531">
        <v>0.5</v>
      </c>
      <c r="L101" s="497">
        <v>101</v>
      </c>
      <c r="M101" s="529" t="s">
        <v>278</v>
      </c>
      <c r="N101" s="498">
        <v>5692496.6500000004</v>
      </c>
    </row>
    <row r="102" spans="2:14" ht="30">
      <c r="B102" s="494" t="s">
        <v>707</v>
      </c>
      <c r="C102" s="528" t="s">
        <v>708</v>
      </c>
      <c r="D102" s="529" t="s">
        <v>709</v>
      </c>
      <c r="E102" s="529" t="s">
        <v>710</v>
      </c>
      <c r="F102" s="530"/>
      <c r="G102" s="530"/>
      <c r="H102" s="497" t="s">
        <v>262</v>
      </c>
      <c r="I102" s="497"/>
      <c r="J102" s="531">
        <v>1</v>
      </c>
      <c r="K102" s="531">
        <v>0.95</v>
      </c>
      <c r="L102" s="497">
        <v>101</v>
      </c>
      <c r="M102" s="529" t="s">
        <v>711</v>
      </c>
      <c r="N102" s="498">
        <v>2510987.59</v>
      </c>
    </row>
    <row r="103" spans="2:14" ht="30">
      <c r="B103" s="494" t="s">
        <v>712</v>
      </c>
      <c r="C103" s="528" t="s">
        <v>713</v>
      </c>
      <c r="D103" s="529" t="s">
        <v>714</v>
      </c>
      <c r="E103" s="529" t="s">
        <v>534</v>
      </c>
      <c r="F103" s="530" t="s">
        <v>715</v>
      </c>
      <c r="G103" s="530"/>
      <c r="H103" s="497" t="s">
        <v>262</v>
      </c>
      <c r="I103" s="497"/>
      <c r="J103" s="531">
        <v>1</v>
      </c>
      <c r="K103" s="531">
        <v>0.95</v>
      </c>
      <c r="L103" s="497">
        <v>101</v>
      </c>
      <c r="M103" s="529" t="s">
        <v>281</v>
      </c>
      <c r="N103" s="498">
        <v>2732966.19</v>
      </c>
    </row>
    <row r="104" spans="2:14" ht="30">
      <c r="B104" s="494" t="s">
        <v>716</v>
      </c>
      <c r="C104" s="528" t="s">
        <v>717</v>
      </c>
      <c r="D104" s="529" t="s">
        <v>718</v>
      </c>
      <c r="E104" s="529" t="s">
        <v>719</v>
      </c>
      <c r="F104" s="530">
        <v>39772</v>
      </c>
      <c r="G104" s="530">
        <v>39810</v>
      </c>
      <c r="H104" s="497" t="s">
        <v>262</v>
      </c>
      <c r="I104" s="497"/>
      <c r="J104" s="531">
        <v>1</v>
      </c>
      <c r="K104" s="531">
        <v>0.92</v>
      </c>
      <c r="L104" s="497">
        <v>421</v>
      </c>
      <c r="M104" s="529" t="s">
        <v>720</v>
      </c>
      <c r="N104" s="498">
        <v>34018.92</v>
      </c>
    </row>
    <row r="105" spans="2:14">
      <c r="B105" s="494" t="s">
        <v>721</v>
      </c>
      <c r="C105" s="528" t="s">
        <v>722</v>
      </c>
      <c r="D105" s="529" t="s">
        <v>723</v>
      </c>
      <c r="E105" s="529" t="s">
        <v>616</v>
      </c>
      <c r="F105" s="530">
        <v>39772</v>
      </c>
      <c r="G105" s="530">
        <v>39810</v>
      </c>
      <c r="H105" s="497" t="s">
        <v>262</v>
      </c>
      <c r="I105" s="497"/>
      <c r="J105" s="531">
        <v>1</v>
      </c>
      <c r="K105" s="531">
        <v>0.94</v>
      </c>
      <c r="L105" s="497">
        <v>421</v>
      </c>
      <c r="M105" s="529" t="s">
        <v>720</v>
      </c>
      <c r="N105" s="498">
        <v>20056.509999999998</v>
      </c>
    </row>
    <row r="106" spans="2:14" ht="30">
      <c r="B106" s="494" t="s">
        <v>724</v>
      </c>
      <c r="C106" s="528" t="s">
        <v>725</v>
      </c>
      <c r="D106" s="529" t="s">
        <v>726</v>
      </c>
      <c r="E106" s="529" t="s">
        <v>413</v>
      </c>
      <c r="F106" s="530">
        <v>40137</v>
      </c>
      <c r="G106" s="530">
        <v>40175</v>
      </c>
      <c r="H106" s="497" t="s">
        <v>262</v>
      </c>
      <c r="I106" s="497"/>
      <c r="J106" s="531">
        <v>1</v>
      </c>
      <c r="K106" s="531">
        <v>0.97</v>
      </c>
      <c r="L106" s="497">
        <v>423</v>
      </c>
      <c r="M106" s="529" t="s">
        <v>727</v>
      </c>
      <c r="N106" s="498">
        <v>15039.21</v>
      </c>
    </row>
    <row r="107" spans="2:14" ht="45">
      <c r="B107" s="494" t="s">
        <v>728</v>
      </c>
      <c r="C107" s="528" t="s">
        <v>729</v>
      </c>
      <c r="D107" s="529" t="s">
        <v>730</v>
      </c>
      <c r="E107" s="529" t="s">
        <v>655</v>
      </c>
      <c r="F107" s="530">
        <v>40434</v>
      </c>
      <c r="G107" s="530">
        <v>40493</v>
      </c>
      <c r="H107" s="497" t="s">
        <v>262</v>
      </c>
      <c r="I107" s="497"/>
      <c r="J107" s="531">
        <v>1</v>
      </c>
      <c r="K107" s="531">
        <v>0.93</v>
      </c>
      <c r="L107" s="497">
        <v>425</v>
      </c>
      <c r="M107" s="529" t="s">
        <v>731</v>
      </c>
      <c r="N107" s="498">
        <v>45356</v>
      </c>
    </row>
    <row r="108" spans="2:14" ht="30">
      <c r="B108" s="494" t="s">
        <v>732</v>
      </c>
      <c r="C108" s="528" t="s">
        <v>733</v>
      </c>
      <c r="D108" s="529" t="s">
        <v>734</v>
      </c>
      <c r="E108" s="529" t="s">
        <v>735</v>
      </c>
      <c r="F108" s="530">
        <v>40434</v>
      </c>
      <c r="G108" s="530">
        <v>40493</v>
      </c>
      <c r="H108" s="497" t="s">
        <v>262</v>
      </c>
      <c r="I108" s="497"/>
      <c r="J108" s="531">
        <v>1</v>
      </c>
      <c r="K108" s="531">
        <v>0.99</v>
      </c>
      <c r="L108" s="497">
        <v>425</v>
      </c>
      <c r="M108" s="529" t="s">
        <v>731</v>
      </c>
      <c r="N108" s="498">
        <v>4335.5</v>
      </c>
    </row>
    <row r="109" spans="2:14" ht="30">
      <c r="B109" s="494" t="s">
        <v>736</v>
      </c>
      <c r="C109" s="528" t="s">
        <v>737</v>
      </c>
      <c r="D109" s="529" t="s">
        <v>738</v>
      </c>
      <c r="E109" s="529" t="s">
        <v>273</v>
      </c>
      <c r="F109" s="530">
        <v>40504</v>
      </c>
      <c r="G109" s="530">
        <v>40542</v>
      </c>
      <c r="H109" s="497" t="s">
        <v>262</v>
      </c>
      <c r="I109" s="497"/>
      <c r="J109" s="531">
        <v>1</v>
      </c>
      <c r="K109" s="531">
        <v>0.99</v>
      </c>
      <c r="L109" s="497">
        <v>425</v>
      </c>
      <c r="M109" s="529" t="s">
        <v>731</v>
      </c>
      <c r="N109" s="498">
        <v>1801720</v>
      </c>
    </row>
    <row r="110" spans="2:14" ht="30">
      <c r="B110" s="494" t="s">
        <v>739</v>
      </c>
      <c r="C110" s="528" t="s">
        <v>740</v>
      </c>
      <c r="D110" s="529" t="s">
        <v>741</v>
      </c>
      <c r="E110" s="529" t="s">
        <v>742</v>
      </c>
      <c r="F110" s="530">
        <v>40476</v>
      </c>
      <c r="G110" s="530">
        <v>40535</v>
      </c>
      <c r="H110" s="497" t="s">
        <v>262</v>
      </c>
      <c r="I110" s="497"/>
      <c r="J110" s="531">
        <v>1</v>
      </c>
      <c r="K110" s="531">
        <v>0.96</v>
      </c>
      <c r="L110" s="497">
        <v>423</v>
      </c>
      <c r="M110" s="529" t="s">
        <v>743</v>
      </c>
      <c r="N110" s="498">
        <v>1779421.38</v>
      </c>
    </row>
    <row r="111" spans="2:14" ht="60">
      <c r="B111" s="494" t="s">
        <v>744</v>
      </c>
      <c r="C111" s="528" t="s">
        <v>745</v>
      </c>
      <c r="D111" s="529" t="s">
        <v>746</v>
      </c>
      <c r="E111" s="529" t="s">
        <v>747</v>
      </c>
      <c r="F111" s="530">
        <v>40466</v>
      </c>
      <c r="G111" s="530">
        <v>40527</v>
      </c>
      <c r="H111" s="497" t="s">
        <v>262</v>
      </c>
      <c r="I111" s="497"/>
      <c r="J111" s="531">
        <v>1</v>
      </c>
      <c r="K111" s="531">
        <v>0.99</v>
      </c>
      <c r="L111" s="497">
        <v>423</v>
      </c>
      <c r="M111" s="529" t="s">
        <v>743</v>
      </c>
      <c r="N111" s="498">
        <v>22678</v>
      </c>
    </row>
    <row r="112" spans="2:14" ht="30">
      <c r="B112" s="494" t="s">
        <v>748</v>
      </c>
      <c r="C112" s="528" t="s">
        <v>749</v>
      </c>
      <c r="D112" s="529" t="s">
        <v>750</v>
      </c>
      <c r="E112" s="529" t="s">
        <v>309</v>
      </c>
      <c r="F112" s="530">
        <v>40476</v>
      </c>
      <c r="G112" s="530">
        <v>40535</v>
      </c>
      <c r="H112" s="497" t="s">
        <v>262</v>
      </c>
      <c r="I112" s="497"/>
      <c r="J112" s="531">
        <v>1</v>
      </c>
      <c r="K112" s="531">
        <v>0.92</v>
      </c>
      <c r="L112" s="497">
        <v>423</v>
      </c>
      <c r="M112" s="529" t="s">
        <v>743</v>
      </c>
      <c r="N112" s="498">
        <v>5212635.68</v>
      </c>
    </row>
    <row r="113" spans="2:14" ht="45">
      <c r="B113" s="494" t="s">
        <v>751</v>
      </c>
      <c r="C113" s="528" t="s">
        <v>752</v>
      </c>
      <c r="D113" s="529" t="s">
        <v>753</v>
      </c>
      <c r="E113" s="529" t="s">
        <v>309</v>
      </c>
      <c r="F113" s="530">
        <v>40476</v>
      </c>
      <c r="G113" s="530">
        <v>40535</v>
      </c>
      <c r="H113" s="497" t="s">
        <v>262</v>
      </c>
      <c r="I113" s="497"/>
      <c r="J113" s="531">
        <v>1</v>
      </c>
      <c r="K113" s="531">
        <v>0.95</v>
      </c>
      <c r="L113" s="497">
        <v>423</v>
      </c>
      <c r="M113" s="529" t="s">
        <v>743</v>
      </c>
      <c r="N113" s="498">
        <v>3527440.8</v>
      </c>
    </row>
    <row r="114" spans="2:14" ht="30">
      <c r="B114" s="494" t="s">
        <v>754</v>
      </c>
      <c r="C114" s="528" t="s">
        <v>755</v>
      </c>
      <c r="D114" s="529" t="s">
        <v>756</v>
      </c>
      <c r="E114" s="529" t="s">
        <v>284</v>
      </c>
      <c r="F114" s="530">
        <v>40476</v>
      </c>
      <c r="G114" s="530">
        <v>40535</v>
      </c>
      <c r="H114" s="497" t="s">
        <v>262</v>
      </c>
      <c r="I114" s="497"/>
      <c r="J114" s="531">
        <v>1</v>
      </c>
      <c r="K114" s="531">
        <v>0.89</v>
      </c>
      <c r="L114" s="497">
        <v>423</v>
      </c>
      <c r="M114" s="529" t="s">
        <v>743</v>
      </c>
      <c r="N114" s="498">
        <v>11339</v>
      </c>
    </row>
    <row r="115" spans="2:14" ht="75">
      <c r="B115" s="494" t="s">
        <v>757</v>
      </c>
      <c r="C115" s="528" t="s">
        <v>758</v>
      </c>
      <c r="D115" s="529" t="s">
        <v>759</v>
      </c>
      <c r="E115" s="529" t="s">
        <v>760</v>
      </c>
      <c r="F115" s="530">
        <v>40476</v>
      </c>
      <c r="G115" s="530">
        <v>40535</v>
      </c>
      <c r="H115" s="497" t="s">
        <v>262</v>
      </c>
      <c r="I115" s="497"/>
      <c r="J115" s="531">
        <v>1</v>
      </c>
      <c r="K115" s="531">
        <v>0.92</v>
      </c>
      <c r="L115" s="497">
        <v>423</v>
      </c>
      <c r="M115" s="529" t="s">
        <v>743</v>
      </c>
      <c r="N115" s="498">
        <v>3035754.58</v>
      </c>
    </row>
    <row r="116" spans="2:14" ht="45">
      <c r="B116" s="494" t="s">
        <v>761</v>
      </c>
      <c r="C116" s="528" t="s">
        <v>762</v>
      </c>
      <c r="D116" s="529" t="s">
        <v>763</v>
      </c>
      <c r="E116" s="529" t="s">
        <v>284</v>
      </c>
      <c r="F116" s="530">
        <v>40476</v>
      </c>
      <c r="G116" s="530">
        <v>40535</v>
      </c>
      <c r="H116" s="497" t="s">
        <v>262</v>
      </c>
      <c r="I116" s="497"/>
      <c r="J116" s="531">
        <v>1</v>
      </c>
      <c r="K116" s="531">
        <v>0.91</v>
      </c>
      <c r="L116" s="497">
        <v>423</v>
      </c>
      <c r="M116" s="529" t="s">
        <v>743</v>
      </c>
      <c r="N116" s="498">
        <v>90712</v>
      </c>
    </row>
    <row r="117" spans="2:14" ht="45">
      <c r="B117" s="494" t="s">
        <v>764</v>
      </c>
      <c r="C117" s="528" t="s">
        <v>765</v>
      </c>
      <c r="D117" s="529" t="s">
        <v>766</v>
      </c>
      <c r="E117" s="529" t="s">
        <v>767</v>
      </c>
      <c r="F117" s="530">
        <v>40476</v>
      </c>
      <c r="G117" s="530">
        <v>40535</v>
      </c>
      <c r="H117" s="497" t="s">
        <v>262</v>
      </c>
      <c r="I117" s="497"/>
      <c r="J117" s="531">
        <v>1</v>
      </c>
      <c r="K117" s="531">
        <v>0.94</v>
      </c>
      <c r="L117" s="497">
        <v>423</v>
      </c>
      <c r="M117" s="529" t="s">
        <v>743</v>
      </c>
      <c r="N117" s="498">
        <v>22678</v>
      </c>
    </row>
    <row r="118" spans="2:14" ht="30">
      <c r="B118" s="494" t="s">
        <v>768</v>
      </c>
      <c r="C118" s="528" t="s">
        <v>769</v>
      </c>
      <c r="D118" s="529" t="s">
        <v>770</v>
      </c>
      <c r="E118" s="529" t="s">
        <v>563</v>
      </c>
      <c r="F118" s="530">
        <v>40526</v>
      </c>
      <c r="G118" s="530">
        <v>40542</v>
      </c>
      <c r="H118" s="497" t="s">
        <v>262</v>
      </c>
      <c r="I118" s="497"/>
      <c r="J118" s="531">
        <v>1</v>
      </c>
      <c r="K118" s="531">
        <v>0.92</v>
      </c>
      <c r="L118" s="497">
        <v>423</v>
      </c>
      <c r="M118" s="529" t="s">
        <v>743</v>
      </c>
      <c r="N118" s="498">
        <v>1620.23</v>
      </c>
    </row>
    <row r="119" spans="2:14" ht="30">
      <c r="B119" s="494" t="s">
        <v>12</v>
      </c>
      <c r="C119" s="528" t="s">
        <v>771</v>
      </c>
      <c r="D119" s="529" t="s">
        <v>772</v>
      </c>
      <c r="E119" s="529" t="s">
        <v>563</v>
      </c>
      <c r="F119" s="530">
        <v>40526</v>
      </c>
      <c r="G119" s="530">
        <v>40535</v>
      </c>
      <c r="H119" s="497" t="s">
        <v>262</v>
      </c>
      <c r="I119" s="497"/>
      <c r="J119" s="531">
        <v>1</v>
      </c>
      <c r="K119" s="531">
        <v>0.89</v>
      </c>
      <c r="L119" s="497">
        <v>423</v>
      </c>
      <c r="M119" s="529" t="s">
        <v>743</v>
      </c>
      <c r="N119" s="498">
        <v>7050.77</v>
      </c>
    </row>
    <row r="120" spans="2:14" ht="45">
      <c r="B120" s="494" t="s">
        <v>773</v>
      </c>
      <c r="C120" s="528" t="s">
        <v>774</v>
      </c>
      <c r="D120" s="529" t="s">
        <v>775</v>
      </c>
      <c r="E120" s="529" t="s">
        <v>563</v>
      </c>
      <c r="F120" s="530">
        <v>40526</v>
      </c>
      <c r="G120" s="530">
        <v>40542</v>
      </c>
      <c r="H120" s="497" t="s">
        <v>262</v>
      </c>
      <c r="I120" s="497"/>
      <c r="J120" s="531">
        <v>1</v>
      </c>
      <c r="K120" s="531">
        <v>0.95</v>
      </c>
      <c r="L120" s="497">
        <v>423</v>
      </c>
      <c r="M120" s="529" t="s">
        <v>743</v>
      </c>
      <c r="N120" s="498">
        <v>51421.919999999998</v>
      </c>
    </row>
    <row r="121" spans="2:14" ht="30">
      <c r="B121" s="494" t="s">
        <v>776</v>
      </c>
      <c r="C121" s="528" t="s">
        <v>777</v>
      </c>
      <c r="D121" s="529" t="s">
        <v>778</v>
      </c>
      <c r="E121" s="529" t="s">
        <v>472</v>
      </c>
      <c r="F121" s="530">
        <v>40526</v>
      </c>
      <c r="G121" s="530">
        <v>40542</v>
      </c>
      <c r="H121" s="497" t="s">
        <v>262</v>
      </c>
      <c r="I121" s="497"/>
      <c r="J121" s="531">
        <v>1</v>
      </c>
      <c r="K121" s="531">
        <v>0.92</v>
      </c>
      <c r="L121" s="497">
        <v>423</v>
      </c>
      <c r="M121" s="529" t="s">
        <v>743</v>
      </c>
      <c r="N121" s="498">
        <v>22678</v>
      </c>
    </row>
    <row r="122" spans="2:14" ht="30">
      <c r="B122" s="494" t="s">
        <v>779</v>
      </c>
      <c r="C122" s="528" t="s">
        <v>780</v>
      </c>
      <c r="D122" s="529" t="s">
        <v>781</v>
      </c>
      <c r="E122" s="529" t="s">
        <v>273</v>
      </c>
      <c r="F122" s="530">
        <v>40526</v>
      </c>
      <c r="G122" s="530">
        <v>40542</v>
      </c>
      <c r="H122" s="497" t="s">
        <v>262</v>
      </c>
      <c r="I122" s="497"/>
      <c r="J122" s="531">
        <v>1</v>
      </c>
      <c r="K122" s="531">
        <v>0.99</v>
      </c>
      <c r="L122" s="497">
        <v>423</v>
      </c>
      <c r="M122" s="529" t="s">
        <v>743</v>
      </c>
      <c r="N122" s="498">
        <v>22678</v>
      </c>
    </row>
    <row r="123" spans="2:14" ht="45">
      <c r="B123" s="494" t="s">
        <v>782</v>
      </c>
      <c r="C123" s="528" t="s">
        <v>783</v>
      </c>
      <c r="D123" s="529" t="s">
        <v>784</v>
      </c>
      <c r="E123" s="529" t="s">
        <v>563</v>
      </c>
      <c r="F123" s="530">
        <v>40526</v>
      </c>
      <c r="G123" s="530">
        <v>40542</v>
      </c>
      <c r="H123" s="497" t="s">
        <v>262</v>
      </c>
      <c r="I123" s="497"/>
      <c r="J123" s="531">
        <v>1</v>
      </c>
      <c r="K123" s="531">
        <v>0.92</v>
      </c>
      <c r="L123" s="497">
        <v>423</v>
      </c>
      <c r="M123" s="529" t="s">
        <v>743</v>
      </c>
      <c r="N123" s="498">
        <v>317744.31</v>
      </c>
    </row>
    <row r="124" spans="2:14" ht="30">
      <c r="B124" s="494" t="s">
        <v>785</v>
      </c>
      <c r="C124" s="528" t="s">
        <v>786</v>
      </c>
      <c r="D124" s="529" t="s">
        <v>787</v>
      </c>
      <c r="E124" s="529" t="s">
        <v>472</v>
      </c>
      <c r="F124" s="530">
        <v>40526</v>
      </c>
      <c r="G124" s="530">
        <v>40542</v>
      </c>
      <c r="H124" s="497" t="s">
        <v>262</v>
      </c>
      <c r="I124" s="497"/>
      <c r="J124" s="531">
        <v>1</v>
      </c>
      <c r="K124" s="531">
        <v>0.99</v>
      </c>
      <c r="L124" s="497">
        <v>423</v>
      </c>
      <c r="M124" s="529" t="s">
        <v>743</v>
      </c>
      <c r="N124" s="498">
        <v>22678</v>
      </c>
    </row>
    <row r="125" spans="2:14" ht="30">
      <c r="B125" s="494" t="s">
        <v>788</v>
      </c>
      <c r="C125" s="528" t="s">
        <v>789</v>
      </c>
      <c r="D125" s="529" t="s">
        <v>790</v>
      </c>
      <c r="E125" s="529" t="s">
        <v>791</v>
      </c>
      <c r="F125" s="530">
        <v>40526</v>
      </c>
      <c r="G125" s="530">
        <v>40542</v>
      </c>
      <c r="H125" s="497" t="s">
        <v>262</v>
      </c>
      <c r="I125" s="497"/>
      <c r="J125" s="531">
        <v>1</v>
      </c>
      <c r="K125" s="531">
        <v>0.95</v>
      </c>
      <c r="L125" s="497">
        <v>423</v>
      </c>
      <c r="M125" s="529" t="s">
        <v>743</v>
      </c>
      <c r="N125" s="498">
        <v>8671</v>
      </c>
    </row>
    <row r="126" spans="2:14" ht="30">
      <c r="B126" s="494" t="s">
        <v>792</v>
      </c>
      <c r="C126" s="528" t="s">
        <v>793</v>
      </c>
      <c r="D126" s="529" t="s">
        <v>794</v>
      </c>
      <c r="E126" s="529" t="s">
        <v>791</v>
      </c>
      <c r="F126" s="530">
        <v>40526</v>
      </c>
      <c r="G126" s="530">
        <v>40542</v>
      </c>
      <c r="H126" s="497" t="s">
        <v>262</v>
      </c>
      <c r="I126" s="497"/>
      <c r="J126" s="531">
        <v>1</v>
      </c>
      <c r="K126" s="531">
        <v>0.89</v>
      </c>
      <c r="L126" s="497">
        <v>423</v>
      </c>
      <c r="M126" s="529" t="s">
        <v>743</v>
      </c>
      <c r="N126" s="498">
        <v>22678</v>
      </c>
    </row>
    <row r="127" spans="2:14" ht="30">
      <c r="B127" s="494" t="s">
        <v>795</v>
      </c>
      <c r="C127" s="528" t="s">
        <v>796</v>
      </c>
      <c r="D127" s="529" t="s">
        <v>797</v>
      </c>
      <c r="E127" s="529" t="s">
        <v>563</v>
      </c>
      <c r="F127" s="530">
        <v>40526</v>
      </c>
      <c r="G127" s="530">
        <v>40542</v>
      </c>
      <c r="H127" s="497" t="s">
        <v>262</v>
      </c>
      <c r="I127" s="497"/>
      <c r="J127" s="531">
        <v>1</v>
      </c>
      <c r="K127" s="531">
        <v>0.63</v>
      </c>
      <c r="L127" s="497">
        <v>423</v>
      </c>
      <c r="M127" s="529" t="s">
        <v>743</v>
      </c>
      <c r="N127" s="498">
        <v>8671</v>
      </c>
    </row>
    <row r="128" spans="2:14" ht="30">
      <c r="B128" s="494" t="s">
        <v>798</v>
      </c>
      <c r="C128" s="528" t="s">
        <v>799</v>
      </c>
      <c r="D128" s="529" t="s">
        <v>800</v>
      </c>
      <c r="E128" s="529" t="s">
        <v>514</v>
      </c>
      <c r="F128" s="530">
        <v>40526</v>
      </c>
      <c r="G128" s="530">
        <v>40542</v>
      </c>
      <c r="H128" s="497" t="s">
        <v>262</v>
      </c>
      <c r="I128" s="497"/>
      <c r="J128" s="531">
        <v>1</v>
      </c>
      <c r="K128" s="531">
        <v>0.96</v>
      </c>
      <c r="L128" s="497">
        <v>423</v>
      </c>
      <c r="M128" s="529" t="s">
        <v>743</v>
      </c>
      <c r="N128" s="498">
        <v>11339</v>
      </c>
    </row>
    <row r="129" spans="2:14" ht="30">
      <c r="B129" s="494" t="s">
        <v>801</v>
      </c>
      <c r="C129" s="528" t="s">
        <v>802</v>
      </c>
      <c r="D129" s="529" t="s">
        <v>803</v>
      </c>
      <c r="E129" s="529" t="s">
        <v>791</v>
      </c>
      <c r="F129" s="530">
        <v>40526</v>
      </c>
      <c r="G129" s="530">
        <v>40542</v>
      </c>
      <c r="H129" s="497" t="s">
        <v>262</v>
      </c>
      <c r="I129" s="497"/>
      <c r="J129" s="531">
        <v>1</v>
      </c>
      <c r="K129" s="531">
        <v>0.95</v>
      </c>
      <c r="L129" s="497">
        <v>423</v>
      </c>
      <c r="M129" s="529" t="s">
        <v>727</v>
      </c>
      <c r="N129" s="498">
        <v>1284867.07</v>
      </c>
    </row>
    <row r="130" spans="2:14" ht="30">
      <c r="B130" s="494" t="s">
        <v>804</v>
      </c>
      <c r="C130" s="528" t="s">
        <v>805</v>
      </c>
      <c r="D130" s="529" t="s">
        <v>806</v>
      </c>
      <c r="E130" s="529" t="s">
        <v>807</v>
      </c>
      <c r="F130" s="530">
        <v>40665</v>
      </c>
      <c r="G130" s="530">
        <v>40724</v>
      </c>
      <c r="H130" s="497" t="s">
        <v>262</v>
      </c>
      <c r="I130" s="497"/>
      <c r="J130" s="531">
        <v>1</v>
      </c>
      <c r="K130" s="531">
        <v>0.99</v>
      </c>
      <c r="L130" s="497">
        <v>427</v>
      </c>
      <c r="M130" s="529" t="s">
        <v>808</v>
      </c>
      <c r="N130" s="498">
        <v>6801.51</v>
      </c>
    </row>
    <row r="131" spans="2:14" ht="30">
      <c r="B131" s="494" t="s">
        <v>809</v>
      </c>
      <c r="C131" s="528" t="s">
        <v>810</v>
      </c>
      <c r="D131" s="529" t="s">
        <v>811</v>
      </c>
      <c r="E131" s="529" t="s">
        <v>812</v>
      </c>
      <c r="F131" s="530">
        <v>40665</v>
      </c>
      <c r="G131" s="530">
        <v>40724</v>
      </c>
      <c r="H131" s="497" t="s">
        <v>262</v>
      </c>
      <c r="I131" s="497"/>
      <c r="J131" s="531">
        <v>1</v>
      </c>
      <c r="K131" s="531">
        <v>0.95</v>
      </c>
      <c r="L131" s="497">
        <v>427</v>
      </c>
      <c r="M131" s="529" t="s">
        <v>808</v>
      </c>
      <c r="N131" s="498">
        <v>730808.33</v>
      </c>
    </row>
    <row r="132" spans="2:14" ht="30">
      <c r="B132" s="494" t="s">
        <v>813</v>
      </c>
      <c r="C132" s="528" t="s">
        <v>814</v>
      </c>
      <c r="D132" s="529" t="s">
        <v>815</v>
      </c>
      <c r="E132" s="529" t="s">
        <v>812</v>
      </c>
      <c r="F132" s="530">
        <v>40665</v>
      </c>
      <c r="G132" s="530">
        <v>40724</v>
      </c>
      <c r="H132" s="497" t="s">
        <v>262</v>
      </c>
      <c r="I132" s="497"/>
      <c r="J132" s="531">
        <v>1</v>
      </c>
      <c r="K132" s="531">
        <v>0.9</v>
      </c>
      <c r="L132" s="497">
        <v>427</v>
      </c>
      <c r="M132" s="529" t="s">
        <v>808</v>
      </c>
      <c r="N132" s="498">
        <v>699345.5</v>
      </c>
    </row>
    <row r="133" spans="2:14" ht="30">
      <c r="B133" s="494" t="s">
        <v>816</v>
      </c>
      <c r="C133" s="528" t="s">
        <v>817</v>
      </c>
      <c r="D133" s="529" t="s">
        <v>818</v>
      </c>
      <c r="E133" s="529" t="s">
        <v>819</v>
      </c>
      <c r="F133" s="530">
        <v>40665</v>
      </c>
      <c r="G133" s="530">
        <v>40724</v>
      </c>
      <c r="H133" s="497" t="s">
        <v>262</v>
      </c>
      <c r="I133" s="497"/>
      <c r="J133" s="531">
        <v>1</v>
      </c>
      <c r="K133" s="531">
        <v>0.94</v>
      </c>
      <c r="L133" s="497">
        <v>427</v>
      </c>
      <c r="M133" s="529" t="s">
        <v>808</v>
      </c>
      <c r="N133" s="498">
        <v>14268</v>
      </c>
    </row>
    <row r="134" spans="2:14" ht="30">
      <c r="B134" s="494" t="s">
        <v>820</v>
      </c>
      <c r="C134" s="528" t="s">
        <v>821</v>
      </c>
      <c r="D134" s="529" t="s">
        <v>822</v>
      </c>
      <c r="E134" s="529" t="s">
        <v>309</v>
      </c>
      <c r="F134" s="530">
        <v>40665</v>
      </c>
      <c r="G134" s="530">
        <v>40724</v>
      </c>
      <c r="H134" s="497" t="s">
        <v>262</v>
      </c>
      <c r="I134" s="497"/>
      <c r="J134" s="531">
        <v>1</v>
      </c>
      <c r="K134" s="531">
        <v>0.99</v>
      </c>
      <c r="L134" s="497">
        <v>427</v>
      </c>
      <c r="M134" s="529" t="s">
        <v>808</v>
      </c>
      <c r="N134" s="498">
        <v>22278.1</v>
      </c>
    </row>
    <row r="135" spans="2:14" ht="30">
      <c r="B135" s="494" t="s">
        <v>823</v>
      </c>
      <c r="C135" s="528" t="s">
        <v>824</v>
      </c>
      <c r="D135" s="529" t="s">
        <v>825</v>
      </c>
      <c r="E135" s="529" t="s">
        <v>309</v>
      </c>
      <c r="F135" s="530">
        <v>40665</v>
      </c>
      <c r="G135" s="530">
        <v>40724</v>
      </c>
      <c r="H135" s="497" t="s">
        <v>262</v>
      </c>
      <c r="I135" s="497"/>
      <c r="J135" s="531">
        <v>1</v>
      </c>
      <c r="K135" s="531">
        <v>0.99</v>
      </c>
      <c r="L135" s="497">
        <v>427</v>
      </c>
      <c r="M135" s="529" t="s">
        <v>808</v>
      </c>
      <c r="N135" s="498">
        <v>22678</v>
      </c>
    </row>
    <row r="136" spans="2:14" ht="30">
      <c r="B136" s="494" t="s">
        <v>826</v>
      </c>
      <c r="C136" s="528" t="s">
        <v>827</v>
      </c>
      <c r="D136" s="529" t="s">
        <v>828</v>
      </c>
      <c r="E136" s="529" t="s">
        <v>829</v>
      </c>
      <c r="F136" s="530">
        <v>40665</v>
      </c>
      <c r="G136" s="530">
        <v>40724</v>
      </c>
      <c r="H136" s="497" t="s">
        <v>262</v>
      </c>
      <c r="I136" s="497"/>
      <c r="J136" s="531">
        <v>1</v>
      </c>
      <c r="K136" s="531">
        <v>0.6</v>
      </c>
      <c r="L136" s="497">
        <v>427</v>
      </c>
      <c r="M136" s="529" t="s">
        <v>808</v>
      </c>
      <c r="N136" s="498">
        <v>14268</v>
      </c>
    </row>
    <row r="137" spans="2:14" ht="30">
      <c r="B137" s="494" t="s">
        <v>830</v>
      </c>
      <c r="C137" s="528" t="s">
        <v>831</v>
      </c>
      <c r="D137" s="529" t="s">
        <v>832</v>
      </c>
      <c r="E137" s="529" t="s">
        <v>288</v>
      </c>
      <c r="F137" s="530">
        <v>40665</v>
      </c>
      <c r="G137" s="530">
        <v>40724</v>
      </c>
      <c r="H137" s="497" t="s">
        <v>262</v>
      </c>
      <c r="I137" s="497"/>
      <c r="J137" s="531">
        <v>1</v>
      </c>
      <c r="K137" s="531">
        <v>0.99</v>
      </c>
      <c r="L137" s="497">
        <v>427</v>
      </c>
      <c r="M137" s="529" t="s">
        <v>808</v>
      </c>
      <c r="N137" s="498">
        <v>766734.84</v>
      </c>
    </row>
    <row r="138" spans="2:14" ht="30">
      <c r="B138" s="494" t="s">
        <v>833</v>
      </c>
      <c r="C138" s="528" t="s">
        <v>834</v>
      </c>
      <c r="D138" s="529" t="s">
        <v>835</v>
      </c>
      <c r="E138" s="529" t="s">
        <v>288</v>
      </c>
      <c r="F138" s="530">
        <v>40686</v>
      </c>
      <c r="G138" s="530">
        <v>40745</v>
      </c>
      <c r="H138" s="497" t="s">
        <v>262</v>
      </c>
      <c r="I138" s="497"/>
      <c r="J138" s="531">
        <v>1</v>
      </c>
      <c r="K138" s="531">
        <v>0.99</v>
      </c>
      <c r="L138" s="497">
        <v>427</v>
      </c>
      <c r="M138" s="529" t="s">
        <v>808</v>
      </c>
      <c r="N138" s="498">
        <v>926163.15</v>
      </c>
    </row>
    <row r="139" spans="2:14" ht="30">
      <c r="B139" s="494" t="s">
        <v>836</v>
      </c>
      <c r="C139" s="528" t="s">
        <v>837</v>
      </c>
      <c r="D139" s="529" t="s">
        <v>838</v>
      </c>
      <c r="E139" s="529" t="s">
        <v>839</v>
      </c>
      <c r="F139" s="530">
        <v>40665</v>
      </c>
      <c r="G139" s="530">
        <v>40724</v>
      </c>
      <c r="H139" s="497" t="s">
        <v>262</v>
      </c>
      <c r="I139" s="497"/>
      <c r="J139" s="531">
        <v>1</v>
      </c>
      <c r="K139" s="531">
        <v>0.97</v>
      </c>
      <c r="L139" s="497">
        <v>427</v>
      </c>
      <c r="M139" s="529" t="s">
        <v>808</v>
      </c>
      <c r="N139" s="498">
        <v>22164.47</v>
      </c>
    </row>
    <row r="140" spans="2:14" ht="30">
      <c r="B140" s="494" t="s">
        <v>840</v>
      </c>
      <c r="C140" s="528" t="s">
        <v>841</v>
      </c>
      <c r="D140" s="529" t="s">
        <v>842</v>
      </c>
      <c r="E140" s="529" t="s">
        <v>843</v>
      </c>
      <c r="F140" s="530">
        <v>40665</v>
      </c>
      <c r="G140" s="530">
        <v>40724</v>
      </c>
      <c r="H140" s="497" t="s">
        <v>262</v>
      </c>
      <c r="I140" s="497"/>
      <c r="J140" s="531">
        <v>1</v>
      </c>
      <c r="K140" s="531">
        <v>0.74</v>
      </c>
      <c r="L140" s="497">
        <v>427</v>
      </c>
      <c r="M140" s="529" t="s">
        <v>808</v>
      </c>
      <c r="N140" s="498">
        <v>384086.67</v>
      </c>
    </row>
    <row r="141" spans="2:14" ht="30">
      <c r="B141" s="494" t="s">
        <v>844</v>
      </c>
      <c r="C141" s="528" t="s">
        <v>845</v>
      </c>
      <c r="D141" s="529" t="s">
        <v>846</v>
      </c>
      <c r="E141" s="529" t="s">
        <v>638</v>
      </c>
      <c r="F141" s="530">
        <v>40665</v>
      </c>
      <c r="G141" s="530">
        <v>40724</v>
      </c>
      <c r="H141" s="497" t="s">
        <v>262</v>
      </c>
      <c r="I141" s="497"/>
      <c r="J141" s="531">
        <v>1</v>
      </c>
      <c r="K141" s="531">
        <v>0.99</v>
      </c>
      <c r="L141" s="497">
        <v>427</v>
      </c>
      <c r="M141" s="529" t="s">
        <v>808</v>
      </c>
      <c r="N141" s="498">
        <v>743462.89</v>
      </c>
    </row>
    <row r="142" spans="2:14" ht="30">
      <c r="B142" s="494" t="s">
        <v>847</v>
      </c>
      <c r="C142" s="528" t="s">
        <v>848</v>
      </c>
      <c r="D142" s="529" t="s">
        <v>849</v>
      </c>
      <c r="E142" s="529" t="s">
        <v>850</v>
      </c>
      <c r="F142" s="530">
        <v>40665</v>
      </c>
      <c r="G142" s="530">
        <v>40724</v>
      </c>
      <c r="H142" s="497" t="s">
        <v>262</v>
      </c>
      <c r="I142" s="497"/>
      <c r="J142" s="531">
        <v>1</v>
      </c>
      <c r="K142" s="531">
        <v>0.86</v>
      </c>
      <c r="L142" s="497">
        <v>427</v>
      </c>
      <c r="M142" s="529" t="s">
        <v>808</v>
      </c>
      <c r="N142" s="498">
        <v>609753.65</v>
      </c>
    </row>
    <row r="143" spans="2:14" ht="30">
      <c r="B143" s="494" t="s">
        <v>851</v>
      </c>
      <c r="C143" s="528" t="s">
        <v>852</v>
      </c>
      <c r="D143" s="529" t="s">
        <v>853</v>
      </c>
      <c r="E143" s="529" t="s">
        <v>651</v>
      </c>
      <c r="F143" s="530">
        <v>40665</v>
      </c>
      <c r="G143" s="530">
        <v>40724</v>
      </c>
      <c r="H143" s="497" t="s">
        <v>262</v>
      </c>
      <c r="I143" s="497"/>
      <c r="J143" s="531">
        <v>1</v>
      </c>
      <c r="K143" s="531">
        <v>0.88</v>
      </c>
      <c r="L143" s="497">
        <v>427</v>
      </c>
      <c r="M143" s="529" t="s">
        <v>808</v>
      </c>
      <c r="N143" s="498">
        <v>544731.93000000005</v>
      </c>
    </row>
    <row r="144" spans="2:14" ht="30">
      <c r="B144" s="494" t="s">
        <v>854</v>
      </c>
      <c r="C144" s="528" t="s">
        <v>855</v>
      </c>
      <c r="D144" s="529" t="s">
        <v>856</v>
      </c>
      <c r="E144" s="529" t="s">
        <v>508</v>
      </c>
      <c r="F144" s="530">
        <v>40665</v>
      </c>
      <c r="G144" s="530">
        <v>40724</v>
      </c>
      <c r="H144" s="497" t="s">
        <v>262</v>
      </c>
      <c r="I144" s="497"/>
      <c r="J144" s="531">
        <v>1</v>
      </c>
      <c r="K144" s="531">
        <v>0.99</v>
      </c>
      <c r="L144" s="497">
        <v>427</v>
      </c>
      <c r="M144" s="529" t="s">
        <v>808</v>
      </c>
      <c r="N144" s="498">
        <v>14268</v>
      </c>
    </row>
    <row r="145" spans="2:14" ht="30">
      <c r="B145" s="494" t="s">
        <v>857</v>
      </c>
      <c r="C145" s="528" t="s">
        <v>858</v>
      </c>
      <c r="D145" s="529" t="s">
        <v>859</v>
      </c>
      <c r="E145" s="529" t="s">
        <v>501</v>
      </c>
      <c r="F145" s="530">
        <v>40672</v>
      </c>
      <c r="G145" s="530">
        <v>40731</v>
      </c>
      <c r="H145" s="497" t="s">
        <v>262</v>
      </c>
      <c r="I145" s="497"/>
      <c r="J145" s="531">
        <v>1</v>
      </c>
      <c r="K145" s="531">
        <v>0.99</v>
      </c>
      <c r="L145" s="497">
        <v>427</v>
      </c>
      <c r="M145" s="529" t="s">
        <v>808</v>
      </c>
      <c r="N145" s="498">
        <v>767270.97</v>
      </c>
    </row>
    <row r="146" spans="2:14" ht="30">
      <c r="B146" s="494" t="s">
        <v>860</v>
      </c>
      <c r="C146" s="528" t="s">
        <v>861</v>
      </c>
      <c r="D146" s="529" t="s">
        <v>862</v>
      </c>
      <c r="E146" s="529" t="s">
        <v>863</v>
      </c>
      <c r="F146" s="530">
        <v>40686</v>
      </c>
      <c r="G146" s="530">
        <v>40745</v>
      </c>
      <c r="H146" s="497" t="s">
        <v>262</v>
      </c>
      <c r="I146" s="497"/>
      <c r="J146" s="531">
        <v>1</v>
      </c>
      <c r="K146" s="531">
        <v>0.99</v>
      </c>
      <c r="L146" s="497">
        <v>427</v>
      </c>
      <c r="M146" s="529" t="s">
        <v>808</v>
      </c>
      <c r="N146" s="498">
        <v>947586.93</v>
      </c>
    </row>
    <row r="147" spans="2:14" ht="30">
      <c r="B147" s="494" t="s">
        <v>864</v>
      </c>
      <c r="C147" s="528" t="s">
        <v>865</v>
      </c>
      <c r="D147" s="529" t="s">
        <v>866</v>
      </c>
      <c r="E147" s="529" t="s">
        <v>867</v>
      </c>
      <c r="F147" s="530">
        <v>40665</v>
      </c>
      <c r="G147" s="530">
        <v>40724</v>
      </c>
      <c r="H147" s="497" t="s">
        <v>262</v>
      </c>
      <c r="I147" s="497"/>
      <c r="J147" s="531">
        <v>1</v>
      </c>
      <c r="K147" s="531">
        <v>0.99</v>
      </c>
      <c r="L147" s="497">
        <v>427</v>
      </c>
      <c r="M147" s="529" t="s">
        <v>808</v>
      </c>
      <c r="N147" s="498">
        <v>22342.53</v>
      </c>
    </row>
    <row r="148" spans="2:14" ht="30">
      <c r="B148" s="494" t="s">
        <v>868</v>
      </c>
      <c r="C148" s="528" t="s">
        <v>869</v>
      </c>
      <c r="D148" s="529" t="s">
        <v>870</v>
      </c>
      <c r="E148" s="529" t="s">
        <v>871</v>
      </c>
      <c r="F148" s="530">
        <v>40672</v>
      </c>
      <c r="G148" s="530">
        <v>40731</v>
      </c>
      <c r="H148" s="497" t="s">
        <v>262</v>
      </c>
      <c r="I148" s="497"/>
      <c r="J148" s="531">
        <v>1</v>
      </c>
      <c r="K148" s="531">
        <v>1</v>
      </c>
      <c r="L148" s="497">
        <v>427</v>
      </c>
      <c r="M148" s="529" t="s">
        <v>808</v>
      </c>
      <c r="N148" s="498">
        <v>22349.45</v>
      </c>
    </row>
    <row r="149" spans="2:14" ht="45">
      <c r="B149" s="494" t="s">
        <v>872</v>
      </c>
      <c r="C149" s="528" t="s">
        <v>873</v>
      </c>
      <c r="D149" s="529" t="s">
        <v>874</v>
      </c>
      <c r="E149" s="529" t="s">
        <v>449</v>
      </c>
      <c r="F149" s="530">
        <v>40672</v>
      </c>
      <c r="G149" s="530">
        <v>40731</v>
      </c>
      <c r="H149" s="497" t="s">
        <v>262</v>
      </c>
      <c r="I149" s="497"/>
      <c r="J149" s="531">
        <v>1</v>
      </c>
      <c r="K149" s="531">
        <v>0.86</v>
      </c>
      <c r="L149" s="497">
        <v>427</v>
      </c>
      <c r="M149" s="529" t="s">
        <v>808</v>
      </c>
      <c r="N149" s="498">
        <v>668238.9</v>
      </c>
    </row>
    <row r="150" spans="2:14" ht="30">
      <c r="B150" s="494" t="s">
        <v>875</v>
      </c>
      <c r="C150" s="528" t="s">
        <v>876</v>
      </c>
      <c r="D150" s="529" t="s">
        <v>877</v>
      </c>
      <c r="E150" s="529" t="s">
        <v>878</v>
      </c>
      <c r="F150" s="530">
        <v>40672</v>
      </c>
      <c r="G150" s="530">
        <v>40731</v>
      </c>
      <c r="H150" s="497" t="s">
        <v>262</v>
      </c>
      <c r="I150" s="497"/>
      <c r="J150" s="531">
        <v>1</v>
      </c>
      <c r="K150" s="531">
        <v>0.99</v>
      </c>
      <c r="L150" s="497">
        <v>427</v>
      </c>
      <c r="M150" s="529" t="s">
        <v>808</v>
      </c>
      <c r="N150" s="498">
        <v>762253.96</v>
      </c>
    </row>
    <row r="151" spans="2:14" ht="30">
      <c r="B151" s="494" t="s">
        <v>879</v>
      </c>
      <c r="C151" s="528" t="s">
        <v>880</v>
      </c>
      <c r="D151" s="529" t="s">
        <v>881</v>
      </c>
      <c r="E151" s="529" t="s">
        <v>791</v>
      </c>
      <c r="F151" s="530">
        <v>40672</v>
      </c>
      <c r="G151" s="530">
        <v>40731</v>
      </c>
      <c r="H151" s="497" t="s">
        <v>262</v>
      </c>
      <c r="I151" s="497"/>
      <c r="J151" s="531">
        <v>1</v>
      </c>
      <c r="K151" s="531">
        <v>0.99</v>
      </c>
      <c r="L151" s="497">
        <v>427</v>
      </c>
      <c r="M151" s="529" t="s">
        <v>808</v>
      </c>
      <c r="N151" s="498">
        <v>22678</v>
      </c>
    </row>
    <row r="152" spans="2:14" ht="30">
      <c r="B152" s="494" t="s">
        <v>882</v>
      </c>
      <c r="C152" s="528" t="s">
        <v>883</v>
      </c>
      <c r="D152" s="529" t="s">
        <v>884</v>
      </c>
      <c r="E152" s="529" t="s">
        <v>453</v>
      </c>
      <c r="F152" s="530">
        <v>40672</v>
      </c>
      <c r="G152" s="530">
        <v>40731</v>
      </c>
      <c r="H152" s="497" t="s">
        <v>262</v>
      </c>
      <c r="I152" s="497"/>
      <c r="J152" s="531">
        <v>1</v>
      </c>
      <c r="K152" s="531">
        <v>0.99</v>
      </c>
      <c r="L152" s="497">
        <v>427</v>
      </c>
      <c r="M152" s="529" t="s">
        <v>808</v>
      </c>
      <c r="N152" s="498">
        <v>761690.01</v>
      </c>
    </row>
    <row r="153" spans="2:14" ht="30">
      <c r="B153" s="494" t="s">
        <v>885</v>
      </c>
      <c r="C153" s="528" t="s">
        <v>886</v>
      </c>
      <c r="D153" s="529" t="s">
        <v>887</v>
      </c>
      <c r="E153" s="529" t="s">
        <v>453</v>
      </c>
      <c r="F153" s="530">
        <v>40672</v>
      </c>
      <c r="G153" s="530">
        <v>40731</v>
      </c>
      <c r="H153" s="497" t="s">
        <v>262</v>
      </c>
      <c r="I153" s="497"/>
      <c r="J153" s="531">
        <v>1</v>
      </c>
      <c r="K153" s="531">
        <v>0.98</v>
      </c>
      <c r="L153" s="497">
        <v>427</v>
      </c>
      <c r="M153" s="529" t="s">
        <v>808</v>
      </c>
      <c r="N153" s="498">
        <v>761424.51</v>
      </c>
    </row>
    <row r="154" spans="2:14" ht="30">
      <c r="B154" s="494" t="s">
        <v>888</v>
      </c>
      <c r="C154" s="528" t="s">
        <v>889</v>
      </c>
      <c r="D154" s="529" t="s">
        <v>890</v>
      </c>
      <c r="E154" s="529" t="s">
        <v>891</v>
      </c>
      <c r="F154" s="530">
        <v>40672</v>
      </c>
      <c r="G154" s="530">
        <v>40731</v>
      </c>
      <c r="H154" s="497" t="s">
        <v>262</v>
      </c>
      <c r="I154" s="497"/>
      <c r="J154" s="531">
        <v>1</v>
      </c>
      <c r="K154" s="531">
        <v>0.97</v>
      </c>
      <c r="L154" s="497">
        <v>427</v>
      </c>
      <c r="M154" s="529" t="s">
        <v>808</v>
      </c>
      <c r="N154" s="498">
        <v>21842.26</v>
      </c>
    </row>
    <row r="155" spans="2:14" ht="30">
      <c r="B155" s="494" t="s">
        <v>892</v>
      </c>
      <c r="C155" s="528" t="s">
        <v>893</v>
      </c>
      <c r="D155" s="529" t="s">
        <v>894</v>
      </c>
      <c r="E155" s="529" t="s">
        <v>284</v>
      </c>
      <c r="F155" s="530">
        <v>40686</v>
      </c>
      <c r="G155" s="530">
        <v>40745</v>
      </c>
      <c r="H155" s="497" t="s">
        <v>262</v>
      </c>
      <c r="I155" s="497"/>
      <c r="J155" s="531">
        <v>1</v>
      </c>
      <c r="K155" s="531">
        <v>0.99</v>
      </c>
      <c r="L155" s="497">
        <v>427</v>
      </c>
      <c r="M155" s="529" t="s">
        <v>808</v>
      </c>
      <c r="N155" s="498">
        <v>27569.66</v>
      </c>
    </row>
    <row r="156" spans="2:14" ht="45">
      <c r="B156" s="494" t="s">
        <v>895</v>
      </c>
      <c r="C156" s="528" t="s">
        <v>896</v>
      </c>
      <c r="D156" s="529" t="s">
        <v>897</v>
      </c>
      <c r="E156" s="529" t="s">
        <v>651</v>
      </c>
      <c r="F156" s="530">
        <v>40672</v>
      </c>
      <c r="G156" s="530">
        <v>40731</v>
      </c>
      <c r="H156" s="497" t="s">
        <v>262</v>
      </c>
      <c r="I156" s="497"/>
      <c r="J156" s="531">
        <v>1</v>
      </c>
      <c r="K156" s="531">
        <v>0.93</v>
      </c>
      <c r="L156" s="497">
        <v>427</v>
      </c>
      <c r="M156" s="529" t="s">
        <v>808</v>
      </c>
      <c r="N156" s="498">
        <v>718270.79</v>
      </c>
    </row>
    <row r="157" spans="2:14" ht="30">
      <c r="B157" s="494" t="s">
        <v>898</v>
      </c>
      <c r="C157" s="528" t="s">
        <v>899</v>
      </c>
      <c r="D157" s="529" t="s">
        <v>900</v>
      </c>
      <c r="E157" s="529" t="s">
        <v>901</v>
      </c>
      <c r="F157" s="530">
        <v>40672</v>
      </c>
      <c r="G157" s="530">
        <v>40731</v>
      </c>
      <c r="H157" s="497" t="s">
        <v>262</v>
      </c>
      <c r="I157" s="497"/>
      <c r="J157" s="531">
        <v>1</v>
      </c>
      <c r="K157" s="531">
        <v>0.94</v>
      </c>
      <c r="L157" s="497">
        <v>427</v>
      </c>
      <c r="M157" s="529" t="s">
        <v>808</v>
      </c>
      <c r="N157" s="498">
        <v>766782.82</v>
      </c>
    </row>
    <row r="158" spans="2:14" ht="30">
      <c r="B158" s="494" t="s">
        <v>902</v>
      </c>
      <c r="C158" s="528" t="s">
        <v>903</v>
      </c>
      <c r="D158" s="529" t="s">
        <v>904</v>
      </c>
      <c r="E158" s="529" t="s">
        <v>905</v>
      </c>
      <c r="F158" s="530">
        <v>40672</v>
      </c>
      <c r="G158" s="530">
        <v>40731</v>
      </c>
      <c r="H158" s="497" t="s">
        <v>262</v>
      </c>
      <c r="I158" s="497"/>
      <c r="J158" s="531">
        <v>1</v>
      </c>
      <c r="K158" s="531">
        <v>0.95</v>
      </c>
      <c r="L158" s="497">
        <v>427</v>
      </c>
      <c r="M158" s="529" t="s">
        <v>808</v>
      </c>
      <c r="N158" s="498">
        <v>23295.78</v>
      </c>
    </row>
    <row r="159" spans="2:14" ht="30">
      <c r="B159" s="494" t="s">
        <v>906</v>
      </c>
      <c r="C159" s="528" t="s">
        <v>907</v>
      </c>
      <c r="D159" s="529" t="s">
        <v>908</v>
      </c>
      <c r="E159" s="529" t="s">
        <v>623</v>
      </c>
      <c r="F159" s="530">
        <v>40672</v>
      </c>
      <c r="G159" s="530">
        <v>40731</v>
      </c>
      <c r="H159" s="497" t="s">
        <v>262</v>
      </c>
      <c r="I159" s="497"/>
      <c r="J159" s="531">
        <v>1</v>
      </c>
      <c r="K159" s="531">
        <v>0.99</v>
      </c>
      <c r="L159" s="497">
        <v>427</v>
      </c>
      <c r="M159" s="529" t="s">
        <v>808</v>
      </c>
      <c r="N159" s="498">
        <v>766792.09</v>
      </c>
    </row>
    <row r="160" spans="2:14" ht="30">
      <c r="B160" s="494" t="s">
        <v>909</v>
      </c>
      <c r="C160" s="528" t="s">
        <v>910</v>
      </c>
      <c r="D160" s="529" t="s">
        <v>911</v>
      </c>
      <c r="E160" s="529" t="s">
        <v>501</v>
      </c>
      <c r="F160" s="530">
        <v>40686</v>
      </c>
      <c r="G160" s="530">
        <v>40745</v>
      </c>
      <c r="H160" s="497" t="s">
        <v>262</v>
      </c>
      <c r="I160" s="497"/>
      <c r="J160" s="531">
        <v>1</v>
      </c>
      <c r="K160" s="531">
        <v>0.99</v>
      </c>
      <c r="L160" s="497">
        <v>427</v>
      </c>
      <c r="M160" s="529" t="s">
        <v>808</v>
      </c>
      <c r="N160" s="498">
        <v>22678.25</v>
      </c>
    </row>
    <row r="161" spans="2:14" ht="30">
      <c r="B161" s="494" t="s">
        <v>912</v>
      </c>
      <c r="C161" s="528" t="s">
        <v>913</v>
      </c>
      <c r="D161" s="529" t="s">
        <v>914</v>
      </c>
      <c r="E161" s="529" t="s">
        <v>309</v>
      </c>
      <c r="F161" s="530">
        <v>40686</v>
      </c>
      <c r="G161" s="530">
        <v>40745</v>
      </c>
      <c r="H161" s="497" t="s">
        <v>262</v>
      </c>
      <c r="I161" s="497"/>
      <c r="J161" s="531">
        <v>1</v>
      </c>
      <c r="K161" s="531">
        <v>0.99</v>
      </c>
      <c r="L161" s="497">
        <v>427</v>
      </c>
      <c r="M161" s="529" t="s">
        <v>808</v>
      </c>
      <c r="N161" s="498">
        <v>23459.96</v>
      </c>
    </row>
    <row r="162" spans="2:14" ht="30">
      <c r="B162" s="494" t="s">
        <v>915</v>
      </c>
      <c r="C162" s="528" t="s">
        <v>916</v>
      </c>
      <c r="D162" s="529" t="s">
        <v>917</v>
      </c>
      <c r="E162" s="529" t="s">
        <v>627</v>
      </c>
      <c r="F162" s="530">
        <v>40672</v>
      </c>
      <c r="G162" s="530">
        <v>40731</v>
      </c>
      <c r="H162" s="497" t="s">
        <v>262</v>
      </c>
      <c r="I162" s="497"/>
      <c r="J162" s="531">
        <v>1</v>
      </c>
      <c r="K162" s="531">
        <v>0.96</v>
      </c>
      <c r="L162" s="497">
        <v>427</v>
      </c>
      <c r="M162" s="529" t="s">
        <v>808</v>
      </c>
      <c r="N162" s="498">
        <v>743490.75</v>
      </c>
    </row>
    <row r="163" spans="2:14" ht="30">
      <c r="B163" s="494" t="s">
        <v>918</v>
      </c>
      <c r="C163" s="528" t="s">
        <v>919</v>
      </c>
      <c r="D163" s="529" t="s">
        <v>920</v>
      </c>
      <c r="E163" s="529" t="s">
        <v>659</v>
      </c>
      <c r="F163" s="530">
        <v>40672</v>
      </c>
      <c r="G163" s="530">
        <v>40731</v>
      </c>
      <c r="H163" s="497" t="s">
        <v>262</v>
      </c>
      <c r="I163" s="497"/>
      <c r="J163" s="531">
        <v>1</v>
      </c>
      <c r="K163" s="531">
        <v>0.99</v>
      </c>
      <c r="L163" s="497">
        <v>427</v>
      </c>
      <c r="M163" s="529" t="s">
        <v>808</v>
      </c>
      <c r="N163" s="498">
        <v>22295.94</v>
      </c>
    </row>
    <row r="164" spans="2:14" ht="30">
      <c r="B164" s="494" t="s">
        <v>921</v>
      </c>
      <c r="C164" s="528" t="s">
        <v>922</v>
      </c>
      <c r="D164" s="529" t="s">
        <v>923</v>
      </c>
      <c r="E164" s="529" t="s">
        <v>596</v>
      </c>
      <c r="F164" s="530">
        <v>40812</v>
      </c>
      <c r="G164" s="530">
        <v>40871</v>
      </c>
      <c r="H164" s="497" t="s">
        <v>262</v>
      </c>
      <c r="I164" s="497"/>
      <c r="J164" s="531">
        <v>1</v>
      </c>
      <c r="K164" s="531">
        <v>0.99</v>
      </c>
      <c r="L164" s="497">
        <v>427</v>
      </c>
      <c r="M164" s="529" t="s">
        <v>808</v>
      </c>
      <c r="N164" s="498">
        <v>761826.92</v>
      </c>
    </row>
    <row r="165" spans="2:14" ht="30">
      <c r="B165" s="494" t="s">
        <v>924</v>
      </c>
      <c r="C165" s="528" t="s">
        <v>925</v>
      </c>
      <c r="D165" s="529" t="s">
        <v>926</v>
      </c>
      <c r="E165" s="529" t="s">
        <v>735</v>
      </c>
      <c r="F165" s="530">
        <v>40850</v>
      </c>
      <c r="G165" s="530">
        <v>40906</v>
      </c>
      <c r="H165" s="497" t="s">
        <v>262</v>
      </c>
      <c r="I165" s="497"/>
      <c r="J165" s="531">
        <v>1</v>
      </c>
      <c r="K165" s="531">
        <v>0.99</v>
      </c>
      <c r="L165" s="497">
        <v>427</v>
      </c>
      <c r="M165" s="529" t="s">
        <v>808</v>
      </c>
      <c r="N165" s="498">
        <v>2721854</v>
      </c>
    </row>
    <row r="166" spans="2:14" ht="30">
      <c r="B166" s="494" t="s">
        <v>927</v>
      </c>
      <c r="C166" s="528" t="s">
        <v>928</v>
      </c>
      <c r="D166" s="529" t="s">
        <v>929</v>
      </c>
      <c r="E166" s="529" t="s">
        <v>309</v>
      </c>
      <c r="F166" s="530">
        <v>40854</v>
      </c>
      <c r="G166" s="530">
        <v>40898</v>
      </c>
      <c r="H166" s="497" t="s">
        <v>262</v>
      </c>
      <c r="I166" s="497"/>
      <c r="J166" s="531">
        <v>1</v>
      </c>
      <c r="K166" s="531">
        <v>0.98</v>
      </c>
      <c r="L166" s="497">
        <v>427</v>
      </c>
      <c r="M166" s="529" t="s">
        <v>808</v>
      </c>
      <c r="N166" s="498">
        <v>3278988.47</v>
      </c>
    </row>
    <row r="167" spans="2:14" ht="30">
      <c r="B167" s="494" t="s">
        <v>930</v>
      </c>
      <c r="C167" s="528" t="s">
        <v>931</v>
      </c>
      <c r="D167" s="529" t="s">
        <v>932</v>
      </c>
      <c r="E167" s="529" t="s">
        <v>464</v>
      </c>
      <c r="F167" s="530">
        <v>40833</v>
      </c>
      <c r="G167" s="530">
        <v>40892</v>
      </c>
      <c r="H167" s="497" t="s">
        <v>262</v>
      </c>
      <c r="I167" s="497"/>
      <c r="J167" s="531">
        <v>1</v>
      </c>
      <c r="K167" s="531">
        <v>0.95</v>
      </c>
      <c r="L167" s="497">
        <v>427</v>
      </c>
      <c r="M167" s="529" t="s">
        <v>808</v>
      </c>
      <c r="N167" s="498">
        <v>724836.37</v>
      </c>
    </row>
    <row r="168" spans="2:14" ht="30">
      <c r="B168" s="494" t="s">
        <v>933</v>
      </c>
      <c r="C168" s="528" t="s">
        <v>934</v>
      </c>
      <c r="D168" s="529" t="s">
        <v>935</v>
      </c>
      <c r="E168" s="529" t="s">
        <v>936</v>
      </c>
      <c r="F168" s="530">
        <v>40833</v>
      </c>
      <c r="G168" s="530">
        <v>40892</v>
      </c>
      <c r="H168" s="497" t="s">
        <v>262</v>
      </c>
      <c r="I168" s="497"/>
      <c r="J168" s="531">
        <v>1</v>
      </c>
      <c r="K168" s="531">
        <v>0.92</v>
      </c>
      <c r="L168" s="497">
        <v>427</v>
      </c>
      <c r="M168" s="529" t="s">
        <v>808</v>
      </c>
      <c r="N168" s="498">
        <v>1006.41</v>
      </c>
    </row>
    <row r="169" spans="2:14" ht="30">
      <c r="B169" s="494" t="s">
        <v>937</v>
      </c>
      <c r="C169" s="528" t="s">
        <v>938</v>
      </c>
      <c r="D169" s="529" t="s">
        <v>939</v>
      </c>
      <c r="E169" s="529" t="s">
        <v>936</v>
      </c>
      <c r="F169" s="530">
        <v>40833</v>
      </c>
      <c r="G169" s="530">
        <v>40892</v>
      </c>
      <c r="H169" s="497" t="s">
        <v>262</v>
      </c>
      <c r="I169" s="497"/>
      <c r="J169" s="531">
        <v>1</v>
      </c>
      <c r="K169" s="531">
        <v>0.96</v>
      </c>
      <c r="L169" s="497">
        <v>427</v>
      </c>
      <c r="M169" s="529" t="s">
        <v>808</v>
      </c>
      <c r="N169" s="498">
        <v>744400.69</v>
      </c>
    </row>
    <row r="170" spans="2:14" ht="30">
      <c r="B170" s="494" t="s">
        <v>940</v>
      </c>
      <c r="C170" s="528" t="s">
        <v>941</v>
      </c>
      <c r="D170" s="529" t="s">
        <v>942</v>
      </c>
      <c r="E170" s="529" t="s">
        <v>659</v>
      </c>
      <c r="F170" s="530">
        <v>40833</v>
      </c>
      <c r="G170" s="530">
        <v>40892</v>
      </c>
      <c r="H170" s="497" t="s">
        <v>262</v>
      </c>
      <c r="I170" s="497"/>
      <c r="J170" s="531">
        <v>1</v>
      </c>
      <c r="K170" s="531">
        <v>0.94</v>
      </c>
      <c r="L170" s="497">
        <v>427</v>
      </c>
      <c r="M170" s="529" t="s">
        <v>808</v>
      </c>
      <c r="N170" s="498">
        <v>742847.2</v>
      </c>
    </row>
    <row r="171" spans="2:14" ht="30">
      <c r="B171" s="494" t="s">
        <v>943</v>
      </c>
      <c r="C171" s="528" t="s">
        <v>944</v>
      </c>
      <c r="D171" s="529" t="s">
        <v>945</v>
      </c>
      <c r="E171" s="529" t="s">
        <v>398</v>
      </c>
      <c r="F171" s="530">
        <v>40833</v>
      </c>
      <c r="G171" s="530">
        <v>40892</v>
      </c>
      <c r="H171" s="497" t="s">
        <v>262</v>
      </c>
      <c r="I171" s="497"/>
      <c r="J171" s="531">
        <v>1</v>
      </c>
      <c r="K171" s="531">
        <v>0.95</v>
      </c>
      <c r="L171" s="497">
        <v>427</v>
      </c>
      <c r="M171" s="529" t="s">
        <v>808</v>
      </c>
      <c r="N171" s="498">
        <v>724892.99</v>
      </c>
    </row>
    <row r="172" spans="2:14" ht="30">
      <c r="B172" s="494" t="s">
        <v>946</v>
      </c>
      <c r="C172" s="528" t="s">
        <v>947</v>
      </c>
      <c r="D172" s="529" t="s">
        <v>948</v>
      </c>
      <c r="E172" s="529" t="s">
        <v>472</v>
      </c>
      <c r="F172" s="530">
        <v>40833</v>
      </c>
      <c r="G172" s="530">
        <v>40892</v>
      </c>
      <c r="H172" s="497" t="s">
        <v>262</v>
      </c>
      <c r="I172" s="497"/>
      <c r="J172" s="531">
        <v>1</v>
      </c>
      <c r="K172" s="531">
        <v>0.92</v>
      </c>
      <c r="L172" s="497">
        <v>427</v>
      </c>
      <c r="M172" s="529" t="s">
        <v>808</v>
      </c>
      <c r="N172" s="498">
        <v>740569.77</v>
      </c>
    </row>
    <row r="173" spans="2:14" ht="30">
      <c r="B173" s="494" t="s">
        <v>949</v>
      </c>
      <c r="C173" s="528" t="s">
        <v>950</v>
      </c>
      <c r="D173" s="529" t="s">
        <v>951</v>
      </c>
      <c r="E173" s="529" t="s">
        <v>398</v>
      </c>
      <c r="F173" s="530">
        <v>40850</v>
      </c>
      <c r="G173" s="530">
        <v>40897</v>
      </c>
      <c r="H173" s="497" t="s">
        <v>262</v>
      </c>
      <c r="I173" s="497"/>
      <c r="J173" s="531">
        <v>1</v>
      </c>
      <c r="K173" s="531">
        <v>0.92</v>
      </c>
      <c r="L173" s="497">
        <v>427</v>
      </c>
      <c r="M173" s="529" t="s">
        <v>808</v>
      </c>
      <c r="N173" s="498">
        <v>88216.92</v>
      </c>
    </row>
    <row r="174" spans="2:14" ht="30">
      <c r="B174" s="494" t="s">
        <v>952</v>
      </c>
      <c r="C174" s="528" t="s">
        <v>953</v>
      </c>
      <c r="D174" s="529" t="s">
        <v>954</v>
      </c>
      <c r="E174" s="529" t="s">
        <v>298</v>
      </c>
      <c r="F174" s="530">
        <v>40850</v>
      </c>
      <c r="G174" s="530">
        <v>40897</v>
      </c>
      <c r="H174" s="497" t="s">
        <v>262</v>
      </c>
      <c r="I174" s="497"/>
      <c r="J174" s="531">
        <v>1</v>
      </c>
      <c r="K174" s="531">
        <v>0.95</v>
      </c>
      <c r="L174" s="497">
        <v>427</v>
      </c>
      <c r="M174" s="529" t="s">
        <v>808</v>
      </c>
      <c r="N174" s="498">
        <v>39440</v>
      </c>
    </row>
    <row r="175" spans="2:14" ht="30">
      <c r="B175" s="494" t="s">
        <v>955</v>
      </c>
      <c r="C175" s="528" t="s">
        <v>956</v>
      </c>
      <c r="D175" s="529" t="s">
        <v>957</v>
      </c>
      <c r="E175" s="529" t="s">
        <v>309</v>
      </c>
      <c r="F175" s="530">
        <v>40854</v>
      </c>
      <c r="G175" s="530">
        <v>40898</v>
      </c>
      <c r="H175" s="497" t="s">
        <v>262</v>
      </c>
      <c r="I175" s="497"/>
      <c r="J175" s="531">
        <v>1</v>
      </c>
      <c r="K175" s="531">
        <v>0.92</v>
      </c>
      <c r="L175" s="497">
        <v>427</v>
      </c>
      <c r="M175" s="529" t="s">
        <v>808</v>
      </c>
      <c r="N175" s="498">
        <v>1035357.62</v>
      </c>
    </row>
    <row r="176" spans="2:14" ht="30">
      <c r="B176" s="494" t="s">
        <v>958</v>
      </c>
      <c r="C176" s="528" t="s">
        <v>959</v>
      </c>
      <c r="D176" s="529" t="s">
        <v>960</v>
      </c>
      <c r="E176" s="529" t="s">
        <v>638</v>
      </c>
      <c r="F176" s="530">
        <v>40833</v>
      </c>
      <c r="G176" s="530">
        <v>40892</v>
      </c>
      <c r="H176" s="497" t="s">
        <v>262</v>
      </c>
      <c r="I176" s="497"/>
      <c r="J176" s="531">
        <v>1</v>
      </c>
      <c r="K176" s="531">
        <v>0.95</v>
      </c>
      <c r="L176" s="497">
        <v>427</v>
      </c>
      <c r="M176" s="529" t="s">
        <v>808</v>
      </c>
      <c r="N176" s="498">
        <v>724449.33</v>
      </c>
    </row>
    <row r="177" spans="2:14" ht="30">
      <c r="B177" s="494" t="s">
        <v>961</v>
      </c>
      <c r="C177" s="528" t="s">
        <v>962</v>
      </c>
      <c r="D177" s="529" t="s">
        <v>963</v>
      </c>
      <c r="E177" s="529" t="s">
        <v>964</v>
      </c>
      <c r="F177" s="530">
        <v>40850</v>
      </c>
      <c r="G177" s="530">
        <v>40897</v>
      </c>
      <c r="H177" s="497" t="s">
        <v>262</v>
      </c>
      <c r="I177" s="497"/>
      <c r="J177" s="531">
        <v>1</v>
      </c>
      <c r="K177" s="531">
        <v>0.9</v>
      </c>
      <c r="L177" s="497">
        <v>427</v>
      </c>
      <c r="M177" s="529" t="s">
        <v>808</v>
      </c>
      <c r="N177" s="498">
        <v>22411.200000000001</v>
      </c>
    </row>
    <row r="178" spans="2:14" ht="30">
      <c r="B178" s="494" t="s">
        <v>965</v>
      </c>
      <c r="C178" s="528" t="s">
        <v>966</v>
      </c>
      <c r="D178" s="529" t="s">
        <v>967</v>
      </c>
      <c r="E178" s="529" t="s">
        <v>968</v>
      </c>
      <c r="F178" s="530">
        <v>40850</v>
      </c>
      <c r="G178" s="530">
        <v>40877</v>
      </c>
      <c r="H178" s="497" t="s">
        <v>262</v>
      </c>
      <c r="I178" s="497"/>
      <c r="J178" s="531">
        <v>1</v>
      </c>
      <c r="K178" s="531">
        <v>0.96</v>
      </c>
      <c r="L178" s="497">
        <v>427</v>
      </c>
      <c r="M178" s="529" t="s">
        <v>808</v>
      </c>
      <c r="N178" s="498">
        <v>1080550.3</v>
      </c>
    </row>
    <row r="179" spans="2:14" ht="30">
      <c r="B179" s="494" t="s">
        <v>969</v>
      </c>
      <c r="C179" s="528" t="s">
        <v>970</v>
      </c>
      <c r="D179" s="529" t="s">
        <v>971</v>
      </c>
      <c r="E179" s="529" t="s">
        <v>972</v>
      </c>
      <c r="F179" s="530">
        <v>40819</v>
      </c>
      <c r="G179" s="530">
        <v>40878</v>
      </c>
      <c r="H179" s="497" t="s">
        <v>262</v>
      </c>
      <c r="I179" s="497"/>
      <c r="J179" s="531">
        <v>1</v>
      </c>
      <c r="K179" s="531">
        <v>0.96</v>
      </c>
      <c r="L179" s="497">
        <v>427</v>
      </c>
      <c r="M179" s="529" t="s">
        <v>808</v>
      </c>
      <c r="N179" s="498">
        <v>21740.11</v>
      </c>
    </row>
    <row r="180" spans="2:14" ht="30">
      <c r="B180" s="494" t="s">
        <v>973</v>
      </c>
      <c r="C180" s="528" t="s">
        <v>974</v>
      </c>
      <c r="D180" s="529" t="s">
        <v>975</v>
      </c>
      <c r="E180" s="529" t="s">
        <v>791</v>
      </c>
      <c r="F180" s="530">
        <v>40861</v>
      </c>
      <c r="G180" s="530">
        <v>40905</v>
      </c>
      <c r="H180" s="497" t="s">
        <v>262</v>
      </c>
      <c r="I180" s="497"/>
      <c r="J180" s="531">
        <v>1</v>
      </c>
      <c r="K180" s="531">
        <v>0.94</v>
      </c>
      <c r="L180" s="497">
        <v>427</v>
      </c>
      <c r="M180" s="529" t="s">
        <v>808</v>
      </c>
      <c r="N180" s="498">
        <v>1280992.22</v>
      </c>
    </row>
    <row r="181" spans="2:14" ht="30">
      <c r="B181" s="494" t="s">
        <v>976</v>
      </c>
      <c r="C181" s="528" t="s">
        <v>977</v>
      </c>
      <c r="D181" s="529" t="s">
        <v>978</v>
      </c>
      <c r="E181" s="529" t="s">
        <v>398</v>
      </c>
      <c r="F181" s="530">
        <v>40833</v>
      </c>
      <c r="G181" s="530">
        <v>40892</v>
      </c>
      <c r="H181" s="497" t="s">
        <v>262</v>
      </c>
      <c r="I181" s="497"/>
      <c r="J181" s="531">
        <v>1</v>
      </c>
      <c r="K181" s="531">
        <v>0.95</v>
      </c>
      <c r="L181" s="497">
        <v>427</v>
      </c>
      <c r="M181" s="529" t="s">
        <v>808</v>
      </c>
      <c r="N181" s="498">
        <v>721802.44</v>
      </c>
    </row>
    <row r="182" spans="2:14" ht="30">
      <c r="B182" s="494" t="s">
        <v>979</v>
      </c>
      <c r="C182" s="528" t="s">
        <v>980</v>
      </c>
      <c r="D182" s="529" t="s">
        <v>981</v>
      </c>
      <c r="E182" s="529" t="s">
        <v>982</v>
      </c>
      <c r="F182" s="530">
        <v>40833</v>
      </c>
      <c r="G182" s="530">
        <v>40892</v>
      </c>
      <c r="H182" s="497" t="s">
        <v>262</v>
      </c>
      <c r="I182" s="497"/>
      <c r="J182" s="531">
        <v>1</v>
      </c>
      <c r="K182" s="531">
        <v>0.95</v>
      </c>
      <c r="L182" s="497">
        <v>427</v>
      </c>
      <c r="M182" s="529" t="s">
        <v>808</v>
      </c>
      <c r="N182" s="498">
        <v>724958.75</v>
      </c>
    </row>
    <row r="183" spans="2:14" ht="30">
      <c r="B183" s="494" t="s">
        <v>983</v>
      </c>
      <c r="C183" s="528" t="s">
        <v>984</v>
      </c>
      <c r="D183" s="529" t="s">
        <v>985</v>
      </c>
      <c r="E183" s="529" t="s">
        <v>986</v>
      </c>
      <c r="F183" s="530">
        <v>40833</v>
      </c>
      <c r="G183" s="530">
        <v>40892</v>
      </c>
      <c r="H183" s="497" t="s">
        <v>262</v>
      </c>
      <c r="I183" s="497"/>
      <c r="J183" s="531">
        <v>1</v>
      </c>
      <c r="K183" s="531">
        <v>0.94</v>
      </c>
      <c r="L183" s="497">
        <v>427</v>
      </c>
      <c r="M183" s="529" t="s">
        <v>808</v>
      </c>
      <c r="N183" s="498">
        <v>689893.53</v>
      </c>
    </row>
    <row r="184" spans="2:14" ht="30">
      <c r="B184" s="494" t="s">
        <v>987</v>
      </c>
      <c r="C184" s="528" t="s">
        <v>988</v>
      </c>
      <c r="D184" s="529" t="s">
        <v>989</v>
      </c>
      <c r="E184" s="529" t="s">
        <v>863</v>
      </c>
      <c r="F184" s="530">
        <v>40872</v>
      </c>
      <c r="G184" s="530">
        <v>40906</v>
      </c>
      <c r="H184" s="497" t="s">
        <v>262</v>
      </c>
      <c r="I184" s="497"/>
      <c r="J184" s="531">
        <v>1</v>
      </c>
      <c r="K184" s="531">
        <v>0.96</v>
      </c>
      <c r="L184" s="497">
        <v>427</v>
      </c>
      <c r="M184" s="529" t="s">
        <v>808</v>
      </c>
      <c r="N184" s="498">
        <v>2600310.41</v>
      </c>
    </row>
    <row r="185" spans="2:14" ht="30">
      <c r="B185" s="494" t="s">
        <v>990</v>
      </c>
      <c r="C185" s="528" t="s">
        <v>991</v>
      </c>
      <c r="D185" s="529" t="s">
        <v>992</v>
      </c>
      <c r="E185" s="529" t="s">
        <v>301</v>
      </c>
      <c r="F185" s="530">
        <v>40891</v>
      </c>
      <c r="G185" s="530">
        <v>40908</v>
      </c>
      <c r="H185" s="497" t="s">
        <v>262</v>
      </c>
      <c r="I185" s="497"/>
      <c r="J185" s="531">
        <v>1</v>
      </c>
      <c r="K185" s="531">
        <v>0.96</v>
      </c>
      <c r="L185" s="497">
        <v>427</v>
      </c>
      <c r="M185" s="529" t="s">
        <v>808</v>
      </c>
      <c r="N185" s="498">
        <v>2129015.4700000002</v>
      </c>
    </row>
    <row r="186" spans="2:14" ht="30">
      <c r="B186" s="494" t="s">
        <v>993</v>
      </c>
      <c r="C186" s="528" t="s">
        <v>994</v>
      </c>
      <c r="D186" s="529" t="s">
        <v>995</v>
      </c>
      <c r="E186" s="529" t="s">
        <v>563</v>
      </c>
      <c r="F186" s="530">
        <v>40872</v>
      </c>
      <c r="G186" s="530">
        <v>40906</v>
      </c>
      <c r="H186" s="497" t="s">
        <v>262</v>
      </c>
      <c r="I186" s="497"/>
      <c r="J186" s="531">
        <v>1</v>
      </c>
      <c r="K186" s="531">
        <v>0.95</v>
      </c>
      <c r="L186" s="497">
        <v>427</v>
      </c>
      <c r="M186" s="529" t="s">
        <v>808</v>
      </c>
      <c r="N186" s="498">
        <v>1754850.34</v>
      </c>
    </row>
    <row r="187" spans="2:14" ht="30">
      <c r="B187" s="494" t="s">
        <v>996</v>
      </c>
      <c r="C187" s="528" t="s">
        <v>997</v>
      </c>
      <c r="D187" s="529" t="s">
        <v>998</v>
      </c>
      <c r="E187" s="529" t="s">
        <v>563</v>
      </c>
      <c r="F187" s="530">
        <v>40876</v>
      </c>
      <c r="G187" s="530">
        <v>40906</v>
      </c>
      <c r="H187" s="497" t="s">
        <v>262</v>
      </c>
      <c r="I187" s="497"/>
      <c r="J187" s="531">
        <v>1</v>
      </c>
      <c r="K187" s="531">
        <v>0.94</v>
      </c>
      <c r="L187" s="497">
        <v>427</v>
      </c>
      <c r="M187" s="529" t="s">
        <v>808</v>
      </c>
      <c r="N187" s="498">
        <v>1075935.03</v>
      </c>
    </row>
    <row r="188" spans="2:14" ht="105">
      <c r="B188" s="494" t="s">
        <v>999</v>
      </c>
      <c r="C188" s="528" t="s">
        <v>1000</v>
      </c>
      <c r="D188" s="529" t="s">
        <v>1001</v>
      </c>
      <c r="E188" s="529" t="s">
        <v>901</v>
      </c>
      <c r="F188" s="530">
        <v>40891</v>
      </c>
      <c r="G188" s="530">
        <v>40908</v>
      </c>
      <c r="H188" s="497" t="s">
        <v>262</v>
      </c>
      <c r="I188" s="497"/>
      <c r="J188" s="531">
        <v>1</v>
      </c>
      <c r="K188" s="531">
        <v>0.95</v>
      </c>
      <c r="L188" s="497">
        <v>427</v>
      </c>
      <c r="M188" s="529" t="s">
        <v>808</v>
      </c>
      <c r="N188" s="498">
        <v>2742797.82</v>
      </c>
    </row>
    <row r="189" spans="2:14" ht="30">
      <c r="B189" s="494" t="s">
        <v>1002</v>
      </c>
      <c r="C189" s="528" t="s">
        <v>1003</v>
      </c>
      <c r="D189" s="529" t="s">
        <v>1004</v>
      </c>
      <c r="E189" s="529" t="s">
        <v>1005</v>
      </c>
      <c r="F189" s="530">
        <v>40833</v>
      </c>
      <c r="G189" s="530">
        <v>40892</v>
      </c>
      <c r="H189" s="497" t="s">
        <v>262</v>
      </c>
      <c r="I189" s="497"/>
      <c r="J189" s="531">
        <v>1</v>
      </c>
      <c r="K189" s="531">
        <v>0.94</v>
      </c>
      <c r="L189" s="497">
        <v>427</v>
      </c>
      <c r="M189" s="529" t="s">
        <v>808</v>
      </c>
      <c r="N189" s="498">
        <v>8124.88</v>
      </c>
    </row>
    <row r="190" spans="2:14" ht="30">
      <c r="B190" s="494" t="s">
        <v>1006</v>
      </c>
      <c r="C190" s="528" t="s">
        <v>1007</v>
      </c>
      <c r="D190" s="529" t="s">
        <v>1008</v>
      </c>
      <c r="E190" s="529" t="s">
        <v>986</v>
      </c>
      <c r="F190" s="530">
        <v>40833</v>
      </c>
      <c r="G190" s="530">
        <v>40892</v>
      </c>
      <c r="H190" s="497" t="s">
        <v>262</v>
      </c>
      <c r="I190" s="497"/>
      <c r="J190" s="531">
        <v>1</v>
      </c>
      <c r="K190" s="531">
        <v>0.92</v>
      </c>
      <c r="L190" s="497">
        <v>427</v>
      </c>
      <c r="M190" s="529" t="s">
        <v>808</v>
      </c>
      <c r="N190" s="498">
        <v>21690.73</v>
      </c>
    </row>
    <row r="191" spans="2:14" ht="30">
      <c r="B191" s="494" t="s">
        <v>1009</v>
      </c>
      <c r="C191" s="528" t="s">
        <v>1010</v>
      </c>
      <c r="D191" s="529" t="s">
        <v>1011</v>
      </c>
      <c r="E191" s="529" t="s">
        <v>1012</v>
      </c>
      <c r="F191" s="530">
        <v>40819</v>
      </c>
      <c r="G191" s="530">
        <v>40878</v>
      </c>
      <c r="H191" s="497" t="s">
        <v>262</v>
      </c>
      <c r="I191" s="497"/>
      <c r="J191" s="531">
        <v>1</v>
      </c>
      <c r="K191" s="531">
        <v>0.98</v>
      </c>
      <c r="L191" s="497">
        <v>427</v>
      </c>
      <c r="M191" s="529" t="s">
        <v>808</v>
      </c>
      <c r="N191" s="498">
        <v>19446.830000000002</v>
      </c>
    </row>
    <row r="192" spans="2:14" ht="30">
      <c r="B192" s="494" t="s">
        <v>1013</v>
      </c>
      <c r="C192" s="528" t="s">
        <v>1014</v>
      </c>
      <c r="D192" s="529" t="s">
        <v>1015</v>
      </c>
      <c r="E192" s="529" t="s">
        <v>309</v>
      </c>
      <c r="F192" s="530">
        <v>40891</v>
      </c>
      <c r="G192" s="530">
        <v>40908</v>
      </c>
      <c r="H192" s="497" t="s">
        <v>262</v>
      </c>
      <c r="I192" s="497"/>
      <c r="J192" s="531">
        <v>1</v>
      </c>
      <c r="K192" s="531">
        <v>0.97</v>
      </c>
      <c r="L192" s="497">
        <v>427</v>
      </c>
      <c r="M192" s="529" t="s">
        <v>808</v>
      </c>
      <c r="N192" s="498">
        <v>2271796.2999999998</v>
      </c>
    </row>
    <row r="193" spans="2:14" ht="30">
      <c r="B193" s="494" t="s">
        <v>1016</v>
      </c>
      <c r="C193" s="528" t="s">
        <v>1017</v>
      </c>
      <c r="D193" s="529" t="s">
        <v>1018</v>
      </c>
      <c r="E193" s="529" t="s">
        <v>288</v>
      </c>
      <c r="F193" s="530">
        <v>40833</v>
      </c>
      <c r="G193" s="530">
        <v>40892</v>
      </c>
      <c r="H193" s="497" t="s">
        <v>262</v>
      </c>
      <c r="I193" s="497"/>
      <c r="J193" s="531">
        <v>1</v>
      </c>
      <c r="K193" s="531">
        <v>0.92</v>
      </c>
      <c r="L193" s="497">
        <v>427</v>
      </c>
      <c r="M193" s="529" t="s">
        <v>808</v>
      </c>
      <c r="N193" s="498">
        <v>725243.36</v>
      </c>
    </row>
    <row r="194" spans="2:14" ht="30">
      <c r="B194" s="494" t="s">
        <v>1019</v>
      </c>
      <c r="C194" s="528" t="s">
        <v>1020</v>
      </c>
      <c r="D194" s="529" t="s">
        <v>1021</v>
      </c>
      <c r="E194" s="529" t="s">
        <v>735</v>
      </c>
      <c r="F194" s="530">
        <v>40833</v>
      </c>
      <c r="G194" s="530">
        <v>40892</v>
      </c>
      <c r="H194" s="497" t="s">
        <v>262</v>
      </c>
      <c r="I194" s="497"/>
      <c r="J194" s="531">
        <v>1</v>
      </c>
      <c r="K194" s="531">
        <v>0.95</v>
      </c>
      <c r="L194" s="497">
        <v>427</v>
      </c>
      <c r="M194" s="529" t="s">
        <v>808</v>
      </c>
      <c r="N194" s="498">
        <v>14268</v>
      </c>
    </row>
    <row r="195" spans="2:14" ht="30">
      <c r="B195" s="494" t="s">
        <v>1022</v>
      </c>
      <c r="C195" s="528" t="s">
        <v>1023</v>
      </c>
      <c r="D195" s="529" t="s">
        <v>1024</v>
      </c>
      <c r="E195" s="529" t="s">
        <v>1025</v>
      </c>
      <c r="F195" s="530">
        <v>40860</v>
      </c>
      <c r="G195" s="530">
        <v>40907</v>
      </c>
      <c r="H195" s="497" t="s">
        <v>262</v>
      </c>
      <c r="I195" s="497"/>
      <c r="J195" s="531">
        <v>1</v>
      </c>
      <c r="K195" s="531">
        <v>0.92</v>
      </c>
      <c r="L195" s="497">
        <v>427</v>
      </c>
      <c r="M195" s="529" t="s">
        <v>808</v>
      </c>
      <c r="N195" s="498">
        <v>12180</v>
      </c>
    </row>
    <row r="196" spans="2:14" ht="30">
      <c r="B196" s="494" t="s">
        <v>1026</v>
      </c>
      <c r="C196" s="528" t="s">
        <v>1027</v>
      </c>
      <c r="D196" s="529" t="s">
        <v>1028</v>
      </c>
      <c r="E196" s="529" t="s">
        <v>807</v>
      </c>
      <c r="F196" s="530">
        <v>40893</v>
      </c>
      <c r="G196" s="530">
        <v>40907</v>
      </c>
      <c r="H196" s="497" t="s">
        <v>262</v>
      </c>
      <c r="I196" s="497"/>
      <c r="J196" s="531">
        <v>1</v>
      </c>
      <c r="K196" s="531">
        <v>0.95</v>
      </c>
      <c r="L196" s="497">
        <v>427</v>
      </c>
      <c r="M196" s="529" t="s">
        <v>808</v>
      </c>
      <c r="N196" s="498">
        <v>894046.18</v>
      </c>
    </row>
    <row r="197" spans="2:14" ht="30">
      <c r="B197" s="494" t="s">
        <v>1029</v>
      </c>
      <c r="C197" s="528" t="s">
        <v>1030</v>
      </c>
      <c r="D197" s="529" t="s">
        <v>1031</v>
      </c>
      <c r="E197" s="529" t="s">
        <v>612</v>
      </c>
      <c r="F197" s="530">
        <v>40893</v>
      </c>
      <c r="G197" s="530">
        <v>40907</v>
      </c>
      <c r="H197" s="497" t="s">
        <v>262</v>
      </c>
      <c r="I197" s="497"/>
      <c r="J197" s="531">
        <v>1</v>
      </c>
      <c r="K197" s="531">
        <v>0.95</v>
      </c>
      <c r="L197" s="497">
        <v>427</v>
      </c>
      <c r="M197" s="529" t="s">
        <v>808</v>
      </c>
      <c r="N197" s="498">
        <v>23200</v>
      </c>
    </row>
    <row r="198" spans="2:14" ht="30">
      <c r="B198" s="494" t="s">
        <v>1032</v>
      </c>
      <c r="C198" s="528" t="s">
        <v>1033</v>
      </c>
      <c r="D198" s="529" t="s">
        <v>1034</v>
      </c>
      <c r="E198" s="529" t="s">
        <v>612</v>
      </c>
      <c r="F198" s="530">
        <v>40890</v>
      </c>
      <c r="G198" s="530">
        <v>40907</v>
      </c>
      <c r="H198" s="497" t="s">
        <v>262</v>
      </c>
      <c r="I198" s="497"/>
      <c r="J198" s="531">
        <v>1</v>
      </c>
      <c r="K198" s="531">
        <v>0.95</v>
      </c>
      <c r="L198" s="497">
        <v>427</v>
      </c>
      <c r="M198" s="529" t="s">
        <v>808</v>
      </c>
      <c r="N198" s="498">
        <v>18444</v>
      </c>
    </row>
    <row r="199" spans="2:14" ht="30">
      <c r="B199" s="494" t="s">
        <v>1035</v>
      </c>
      <c r="C199" s="528" t="s">
        <v>1036</v>
      </c>
      <c r="D199" s="529" t="s">
        <v>1037</v>
      </c>
      <c r="E199" s="529" t="s">
        <v>273</v>
      </c>
      <c r="F199" s="530">
        <v>40893</v>
      </c>
      <c r="G199" s="530">
        <v>40907</v>
      </c>
      <c r="H199" s="497" t="s">
        <v>262</v>
      </c>
      <c r="I199" s="497"/>
      <c r="J199" s="531">
        <v>1</v>
      </c>
      <c r="K199" s="531">
        <v>0.95</v>
      </c>
      <c r="L199" s="497">
        <v>427</v>
      </c>
      <c r="M199" s="529" t="s">
        <v>808</v>
      </c>
      <c r="N199" s="498">
        <v>1581021.12</v>
      </c>
    </row>
    <row r="200" spans="2:14" ht="30">
      <c r="B200" s="494" t="s">
        <v>1038</v>
      </c>
      <c r="C200" s="528" t="s">
        <v>1039</v>
      </c>
      <c r="D200" s="529" t="s">
        <v>1040</v>
      </c>
      <c r="E200" s="529" t="s">
        <v>863</v>
      </c>
      <c r="F200" s="530">
        <v>40847</v>
      </c>
      <c r="G200" s="530">
        <v>40906</v>
      </c>
      <c r="H200" s="497" t="s">
        <v>262</v>
      </c>
      <c r="I200" s="497"/>
      <c r="J200" s="531">
        <v>1</v>
      </c>
      <c r="K200" s="531">
        <v>0.97</v>
      </c>
      <c r="L200" s="497">
        <v>427</v>
      </c>
      <c r="M200" s="529" t="s">
        <v>808</v>
      </c>
      <c r="N200" s="498">
        <v>1794693.65</v>
      </c>
    </row>
    <row r="201" spans="2:14" ht="30">
      <c r="B201" s="494" t="s">
        <v>1041</v>
      </c>
      <c r="C201" s="528" t="s">
        <v>1042</v>
      </c>
      <c r="D201" s="529" t="s">
        <v>1043</v>
      </c>
      <c r="E201" s="529" t="s">
        <v>1044</v>
      </c>
      <c r="F201" s="530">
        <v>41057</v>
      </c>
      <c r="G201" s="530">
        <v>41116</v>
      </c>
      <c r="H201" s="497" t="s">
        <v>262</v>
      </c>
      <c r="I201" s="497"/>
      <c r="J201" s="531">
        <v>1</v>
      </c>
      <c r="K201" s="531">
        <v>0.98</v>
      </c>
      <c r="L201" s="497">
        <v>429</v>
      </c>
      <c r="M201" s="529" t="s">
        <v>1045</v>
      </c>
      <c r="N201" s="498">
        <v>2493272.83</v>
      </c>
    </row>
    <row r="202" spans="2:14" ht="30">
      <c r="B202" s="494" t="s">
        <v>1046</v>
      </c>
      <c r="C202" s="528" t="s">
        <v>1047</v>
      </c>
      <c r="D202" s="529" t="s">
        <v>1048</v>
      </c>
      <c r="E202" s="529" t="s">
        <v>309</v>
      </c>
      <c r="F202" s="530">
        <v>41148</v>
      </c>
      <c r="G202" s="530">
        <v>41207</v>
      </c>
      <c r="H202" s="497" t="s">
        <v>262</v>
      </c>
      <c r="I202" s="497"/>
      <c r="J202" s="531">
        <v>1</v>
      </c>
      <c r="K202" s="531">
        <v>0.93</v>
      </c>
      <c r="L202" s="497">
        <v>429</v>
      </c>
      <c r="M202" s="529" t="s">
        <v>1045</v>
      </c>
      <c r="N202" s="498">
        <v>102051</v>
      </c>
    </row>
    <row r="203" spans="2:14" ht="45">
      <c r="B203" s="494" t="s">
        <v>1049</v>
      </c>
      <c r="C203" s="528" t="s">
        <v>1050</v>
      </c>
      <c r="D203" s="529" t="s">
        <v>1051</v>
      </c>
      <c r="E203" s="529" t="s">
        <v>298</v>
      </c>
      <c r="F203" s="530">
        <v>41148</v>
      </c>
      <c r="G203" s="530">
        <v>41207</v>
      </c>
      <c r="H203" s="497" t="s">
        <v>262</v>
      </c>
      <c r="I203" s="497"/>
      <c r="J203" s="531">
        <v>1</v>
      </c>
      <c r="K203" s="531">
        <v>0.92</v>
      </c>
      <c r="L203" s="497">
        <v>429</v>
      </c>
      <c r="M203" s="529" t="s">
        <v>1045</v>
      </c>
      <c r="N203" s="498">
        <v>104824.77</v>
      </c>
    </row>
    <row r="204" spans="2:14" ht="45">
      <c r="B204" s="494" t="s">
        <v>1052</v>
      </c>
      <c r="C204" s="528" t="s">
        <v>1053</v>
      </c>
      <c r="D204" s="529" t="s">
        <v>1054</v>
      </c>
      <c r="E204" s="529" t="s">
        <v>298</v>
      </c>
      <c r="F204" s="530">
        <v>41148</v>
      </c>
      <c r="G204" s="530">
        <v>41207</v>
      </c>
      <c r="H204" s="497" t="s">
        <v>262</v>
      </c>
      <c r="I204" s="497"/>
      <c r="J204" s="531">
        <v>1</v>
      </c>
      <c r="K204" s="531">
        <v>0.93</v>
      </c>
      <c r="L204" s="497">
        <v>429</v>
      </c>
      <c r="M204" s="529" t="s">
        <v>1045</v>
      </c>
      <c r="N204" s="498">
        <v>106696.45</v>
      </c>
    </row>
    <row r="205" spans="2:14" ht="60">
      <c r="B205" s="494" t="s">
        <v>1055</v>
      </c>
      <c r="C205" s="528" t="s">
        <v>1056</v>
      </c>
      <c r="D205" s="529" t="s">
        <v>1057</v>
      </c>
      <c r="E205" s="529" t="s">
        <v>1058</v>
      </c>
      <c r="F205" s="530">
        <v>41148</v>
      </c>
      <c r="G205" s="530">
        <v>41207</v>
      </c>
      <c r="H205" s="497" t="s">
        <v>262</v>
      </c>
      <c r="I205" s="497"/>
      <c r="J205" s="531">
        <v>1</v>
      </c>
      <c r="K205" s="531">
        <v>0.94</v>
      </c>
      <c r="L205" s="497">
        <v>429</v>
      </c>
      <c r="M205" s="529" t="s">
        <v>1045</v>
      </c>
      <c r="N205" s="498">
        <v>1590850.02</v>
      </c>
    </row>
    <row r="206" spans="2:14" ht="30">
      <c r="B206" s="494" t="s">
        <v>1059</v>
      </c>
      <c r="C206" s="528" t="s">
        <v>1060</v>
      </c>
      <c r="D206" s="529" t="s">
        <v>1061</v>
      </c>
      <c r="E206" s="529" t="s">
        <v>807</v>
      </c>
      <c r="F206" s="530">
        <v>41148</v>
      </c>
      <c r="G206" s="530">
        <v>41207</v>
      </c>
      <c r="H206" s="497" t="s">
        <v>262</v>
      </c>
      <c r="I206" s="497"/>
      <c r="J206" s="531">
        <v>1</v>
      </c>
      <c r="K206" s="531">
        <v>0.96</v>
      </c>
      <c r="L206" s="497">
        <v>429</v>
      </c>
      <c r="M206" s="529" t="s">
        <v>1045</v>
      </c>
      <c r="N206" s="498">
        <v>475113.3</v>
      </c>
    </row>
    <row r="207" spans="2:14" ht="60">
      <c r="B207" s="494" t="s">
        <v>1062</v>
      </c>
      <c r="C207" s="528" t="s">
        <v>1063</v>
      </c>
      <c r="D207" s="529" t="s">
        <v>1064</v>
      </c>
      <c r="E207" s="529" t="s">
        <v>309</v>
      </c>
      <c r="F207" s="530">
        <v>41777</v>
      </c>
      <c r="G207" s="530">
        <v>41839</v>
      </c>
      <c r="H207" s="497" t="s">
        <v>262</v>
      </c>
      <c r="I207" s="497"/>
      <c r="J207" s="531">
        <v>1</v>
      </c>
      <c r="K207" s="531">
        <v>0.95</v>
      </c>
      <c r="L207" s="497">
        <v>433</v>
      </c>
      <c r="M207" s="529" t="s">
        <v>1065</v>
      </c>
      <c r="N207" s="498">
        <v>4779627.8</v>
      </c>
    </row>
    <row r="208" spans="2:14" ht="30">
      <c r="B208" s="494" t="s">
        <v>1066</v>
      </c>
      <c r="C208" s="528" t="s">
        <v>1067</v>
      </c>
      <c r="D208" s="529" t="s">
        <v>1068</v>
      </c>
      <c r="E208" s="529" t="s">
        <v>354</v>
      </c>
      <c r="F208" s="530">
        <v>41777</v>
      </c>
      <c r="G208" s="530">
        <v>41839</v>
      </c>
      <c r="H208" s="497" t="s">
        <v>262</v>
      </c>
      <c r="I208" s="497"/>
      <c r="J208" s="531">
        <v>1</v>
      </c>
      <c r="K208" s="531">
        <v>0.94</v>
      </c>
      <c r="L208" s="497">
        <v>433</v>
      </c>
      <c r="M208" s="529" t="s">
        <v>1065</v>
      </c>
      <c r="N208" s="498">
        <v>485648.2</v>
      </c>
    </row>
    <row r="209" spans="2:14" ht="45">
      <c r="B209" s="494" t="s">
        <v>1069</v>
      </c>
      <c r="C209" s="528" t="s">
        <v>1070</v>
      </c>
      <c r="D209" s="529" t="s">
        <v>1071</v>
      </c>
      <c r="E209" s="529" t="s">
        <v>1072</v>
      </c>
      <c r="F209" s="530">
        <v>38414</v>
      </c>
      <c r="G209" s="530">
        <v>38474</v>
      </c>
      <c r="H209" s="497" t="s">
        <v>262</v>
      </c>
      <c r="I209" s="497"/>
      <c r="J209" s="531">
        <v>1</v>
      </c>
      <c r="K209" s="531">
        <v>0.98</v>
      </c>
      <c r="L209" s="497">
        <v>501</v>
      </c>
      <c r="M209" s="529" t="s">
        <v>1073</v>
      </c>
      <c r="N209" s="498">
        <v>555916.96</v>
      </c>
    </row>
    <row r="210" spans="2:14" ht="30">
      <c r="B210" s="494" t="s">
        <v>1074</v>
      </c>
      <c r="C210" s="528" t="s">
        <v>1075</v>
      </c>
      <c r="D210" s="529" t="s">
        <v>1076</v>
      </c>
      <c r="E210" s="529" t="s">
        <v>1077</v>
      </c>
      <c r="F210" s="530">
        <v>40761</v>
      </c>
      <c r="G210" s="530">
        <v>40821</v>
      </c>
      <c r="H210" s="497" t="s">
        <v>262</v>
      </c>
      <c r="I210" s="497"/>
      <c r="J210" s="531">
        <v>1</v>
      </c>
      <c r="K210" s="531">
        <v>0.95</v>
      </c>
      <c r="L210" s="497">
        <v>508</v>
      </c>
      <c r="M210" s="529" t="s">
        <v>1078</v>
      </c>
      <c r="N210" s="498">
        <v>10065.49</v>
      </c>
    </row>
    <row r="211" spans="2:14" ht="30">
      <c r="B211" s="494" t="s">
        <v>1079</v>
      </c>
      <c r="C211" s="528" t="s">
        <v>1080</v>
      </c>
      <c r="D211" s="529" t="s">
        <v>1081</v>
      </c>
      <c r="E211" s="529" t="s">
        <v>1082</v>
      </c>
      <c r="F211" s="530">
        <v>40761</v>
      </c>
      <c r="G211" s="530">
        <v>40821</v>
      </c>
      <c r="H211" s="497" t="s">
        <v>262</v>
      </c>
      <c r="I211" s="497"/>
      <c r="J211" s="531">
        <v>1</v>
      </c>
      <c r="K211" s="531">
        <v>0.92</v>
      </c>
      <c r="L211" s="497">
        <v>508</v>
      </c>
      <c r="M211" s="529" t="s">
        <v>1078</v>
      </c>
      <c r="N211" s="498">
        <v>1345121.36</v>
      </c>
    </row>
    <row r="212" spans="2:14" ht="30">
      <c r="B212" s="494" t="s">
        <v>1083</v>
      </c>
      <c r="C212" s="528" t="s">
        <v>1084</v>
      </c>
      <c r="D212" s="529" t="s">
        <v>1085</v>
      </c>
      <c r="E212" s="529" t="s">
        <v>1086</v>
      </c>
      <c r="F212" s="530">
        <v>40761</v>
      </c>
      <c r="G212" s="530">
        <v>40821</v>
      </c>
      <c r="H212" s="497" t="s">
        <v>262</v>
      </c>
      <c r="I212" s="497"/>
      <c r="J212" s="531">
        <v>1</v>
      </c>
      <c r="K212" s="531">
        <v>0.96</v>
      </c>
      <c r="L212" s="497">
        <v>508</v>
      </c>
      <c r="M212" s="529" t="s">
        <v>1078</v>
      </c>
      <c r="N212" s="498">
        <v>3405.38</v>
      </c>
    </row>
    <row r="213" spans="2:14" ht="105">
      <c r="B213" s="494" t="s">
        <v>1087</v>
      </c>
      <c r="C213" s="528" t="s">
        <v>1088</v>
      </c>
      <c r="D213" s="529" t="s">
        <v>1089</v>
      </c>
      <c r="E213" s="529" t="s">
        <v>354</v>
      </c>
      <c r="F213" s="530">
        <v>40801</v>
      </c>
      <c r="G213" s="530">
        <v>40865</v>
      </c>
      <c r="H213" s="497" t="s">
        <v>262</v>
      </c>
      <c r="I213" s="497"/>
      <c r="J213" s="531">
        <v>1</v>
      </c>
      <c r="K213" s="531">
        <v>0.94</v>
      </c>
      <c r="L213" s="497">
        <v>501</v>
      </c>
      <c r="M213" s="529" t="s">
        <v>1090</v>
      </c>
      <c r="N213" s="498">
        <v>15570825.85</v>
      </c>
    </row>
    <row r="214" spans="2:14" ht="60">
      <c r="B214" s="494" t="s">
        <v>1091</v>
      </c>
      <c r="C214" s="528" t="s">
        <v>1092</v>
      </c>
      <c r="D214" s="529" t="s">
        <v>1093</v>
      </c>
      <c r="E214" s="529" t="s">
        <v>479</v>
      </c>
      <c r="F214" s="530">
        <v>40801</v>
      </c>
      <c r="G214" s="530">
        <v>40865</v>
      </c>
      <c r="H214" s="497" t="s">
        <v>262</v>
      </c>
      <c r="I214" s="497"/>
      <c r="J214" s="531">
        <v>1</v>
      </c>
      <c r="K214" s="531">
        <v>0.95</v>
      </c>
      <c r="L214" s="497">
        <v>501</v>
      </c>
      <c r="M214" s="529" t="s">
        <v>1090</v>
      </c>
      <c r="N214" s="498">
        <v>8041852.0099999998</v>
      </c>
    </row>
    <row r="215" spans="2:14" ht="90">
      <c r="B215" s="494" t="s">
        <v>1094</v>
      </c>
      <c r="C215" s="528" t="s">
        <v>1095</v>
      </c>
      <c r="D215" s="529" t="s">
        <v>1096</v>
      </c>
      <c r="E215" s="529" t="s">
        <v>659</v>
      </c>
      <c r="F215" s="530">
        <v>40836</v>
      </c>
      <c r="G215" s="530">
        <v>40898</v>
      </c>
      <c r="H215" s="497" t="s">
        <v>262</v>
      </c>
      <c r="I215" s="497"/>
      <c r="J215" s="531">
        <v>1</v>
      </c>
      <c r="K215" s="531">
        <v>0.94</v>
      </c>
      <c r="L215" s="497">
        <v>501</v>
      </c>
      <c r="M215" s="529" t="s">
        <v>1097</v>
      </c>
      <c r="N215" s="498">
        <v>2881807.94</v>
      </c>
    </row>
    <row r="216" spans="2:14" ht="45">
      <c r="B216" s="494" t="s">
        <v>1098</v>
      </c>
      <c r="C216" s="528" t="s">
        <v>1099</v>
      </c>
      <c r="D216" s="529" t="s">
        <v>1100</v>
      </c>
      <c r="E216" s="529" t="s">
        <v>612</v>
      </c>
      <c r="F216" s="530">
        <v>40836</v>
      </c>
      <c r="G216" s="530">
        <v>40895</v>
      </c>
      <c r="H216" s="497" t="s">
        <v>262</v>
      </c>
      <c r="I216" s="497"/>
      <c r="J216" s="531">
        <v>1</v>
      </c>
      <c r="K216" s="531">
        <v>0.94</v>
      </c>
      <c r="L216" s="497">
        <v>501</v>
      </c>
      <c r="M216" s="529" t="s">
        <v>1097</v>
      </c>
      <c r="N216" s="498">
        <v>1772978</v>
      </c>
    </row>
    <row r="217" spans="2:14" ht="45">
      <c r="B217" s="494" t="s">
        <v>1101</v>
      </c>
      <c r="C217" s="528" t="s">
        <v>1102</v>
      </c>
      <c r="D217" s="529" t="s">
        <v>1103</v>
      </c>
      <c r="E217" s="529" t="s">
        <v>791</v>
      </c>
      <c r="F217" s="530">
        <v>40836</v>
      </c>
      <c r="G217" s="530">
        <v>40895</v>
      </c>
      <c r="H217" s="497" t="s">
        <v>262</v>
      </c>
      <c r="I217" s="497"/>
      <c r="J217" s="531">
        <v>1</v>
      </c>
      <c r="K217" s="531">
        <v>0.94</v>
      </c>
      <c r="L217" s="497">
        <v>501</v>
      </c>
      <c r="M217" s="529" t="s">
        <v>1097</v>
      </c>
      <c r="N217" s="498">
        <v>866928</v>
      </c>
    </row>
    <row r="218" spans="2:14" ht="75">
      <c r="B218" s="494" t="s">
        <v>1104</v>
      </c>
      <c r="C218" s="528" t="s">
        <v>1105</v>
      </c>
      <c r="D218" s="529" t="s">
        <v>1106</v>
      </c>
      <c r="E218" s="529" t="s">
        <v>735</v>
      </c>
      <c r="F218" s="530">
        <v>41568</v>
      </c>
      <c r="G218" s="530">
        <v>41612</v>
      </c>
      <c r="H218" s="497" t="s">
        <v>262</v>
      </c>
      <c r="I218" s="497"/>
      <c r="J218" s="531">
        <v>1</v>
      </c>
      <c r="K218" s="531">
        <v>0.98</v>
      </c>
      <c r="L218" s="497">
        <v>501</v>
      </c>
      <c r="M218" s="529" t="s">
        <v>1107</v>
      </c>
      <c r="N218" s="498">
        <v>3851088.99</v>
      </c>
    </row>
    <row r="219" spans="2:14" ht="30">
      <c r="B219" s="494" t="s">
        <v>1108</v>
      </c>
      <c r="C219" s="528" t="s">
        <v>1109</v>
      </c>
      <c r="D219" s="529" t="s">
        <v>1110</v>
      </c>
      <c r="E219" s="529" t="s">
        <v>839</v>
      </c>
      <c r="F219" s="530">
        <v>40129</v>
      </c>
      <c r="G219" s="530">
        <v>40175</v>
      </c>
      <c r="H219" s="497" t="s">
        <v>262</v>
      </c>
      <c r="I219" s="497"/>
      <c r="J219" s="531">
        <v>1</v>
      </c>
      <c r="K219" s="531">
        <v>0.98</v>
      </c>
      <c r="L219" s="497">
        <v>203</v>
      </c>
      <c r="M219" s="529" t="s">
        <v>1111</v>
      </c>
      <c r="N219" s="498">
        <v>846013.91</v>
      </c>
    </row>
    <row r="220" spans="2:14" ht="30">
      <c r="B220" s="494" t="s">
        <v>1112</v>
      </c>
      <c r="C220" s="528" t="s">
        <v>1113</v>
      </c>
      <c r="D220" s="529" t="s">
        <v>1114</v>
      </c>
      <c r="E220" s="529" t="s">
        <v>1115</v>
      </c>
      <c r="F220" s="530">
        <v>40129</v>
      </c>
      <c r="G220" s="530">
        <v>40175</v>
      </c>
      <c r="H220" s="497" t="s">
        <v>262</v>
      </c>
      <c r="I220" s="497"/>
      <c r="J220" s="531">
        <v>1</v>
      </c>
      <c r="K220" s="531">
        <v>0.71</v>
      </c>
      <c r="L220" s="497">
        <v>203</v>
      </c>
      <c r="M220" s="529" t="s">
        <v>1111</v>
      </c>
      <c r="N220" s="498">
        <v>1229374.44</v>
      </c>
    </row>
    <row r="221" spans="2:14" ht="30">
      <c r="B221" s="494" t="s">
        <v>1116</v>
      </c>
      <c r="C221" s="528" t="s">
        <v>1117</v>
      </c>
      <c r="D221" s="529" t="s">
        <v>1118</v>
      </c>
      <c r="E221" s="529" t="s">
        <v>1119</v>
      </c>
      <c r="F221" s="530">
        <v>40129</v>
      </c>
      <c r="G221" s="530">
        <v>40175</v>
      </c>
      <c r="H221" s="497" t="s">
        <v>262</v>
      </c>
      <c r="I221" s="497"/>
      <c r="J221" s="531">
        <v>1</v>
      </c>
      <c r="K221" s="531">
        <v>0.51</v>
      </c>
      <c r="L221" s="497">
        <v>203</v>
      </c>
      <c r="M221" s="529" t="s">
        <v>1111</v>
      </c>
      <c r="N221" s="498">
        <v>1149665.8600000001</v>
      </c>
    </row>
    <row r="222" spans="2:14" ht="30">
      <c r="B222" s="494" t="s">
        <v>1120</v>
      </c>
      <c r="C222" s="528" t="s">
        <v>1121</v>
      </c>
      <c r="D222" s="529" t="s">
        <v>1122</v>
      </c>
      <c r="E222" s="529" t="s">
        <v>843</v>
      </c>
      <c r="F222" s="530">
        <v>40129</v>
      </c>
      <c r="G222" s="530">
        <v>40175</v>
      </c>
      <c r="H222" s="497" t="s">
        <v>262</v>
      </c>
      <c r="I222" s="497"/>
      <c r="J222" s="531">
        <v>1</v>
      </c>
      <c r="K222" s="531">
        <v>0.75</v>
      </c>
      <c r="L222" s="497">
        <v>203</v>
      </c>
      <c r="M222" s="529" t="s">
        <v>1111</v>
      </c>
      <c r="N222" s="498">
        <v>1384803.62</v>
      </c>
    </row>
    <row r="223" spans="2:14" ht="45">
      <c r="B223" s="494" t="s">
        <v>1123</v>
      </c>
      <c r="C223" s="528" t="s">
        <v>1124</v>
      </c>
      <c r="D223" s="529" t="s">
        <v>1125</v>
      </c>
      <c r="E223" s="529" t="s">
        <v>1126</v>
      </c>
      <c r="F223" s="530">
        <v>40157</v>
      </c>
      <c r="G223" s="530">
        <v>40176</v>
      </c>
      <c r="H223" s="497" t="s">
        <v>262</v>
      </c>
      <c r="I223" s="497"/>
      <c r="J223" s="531">
        <v>1</v>
      </c>
      <c r="K223" s="531">
        <v>0.56999999999999995</v>
      </c>
      <c r="L223" s="497">
        <v>203</v>
      </c>
      <c r="M223" s="529" t="s">
        <v>1111</v>
      </c>
      <c r="N223" s="498">
        <v>959562.75</v>
      </c>
    </row>
    <row r="224" spans="2:14" ht="45">
      <c r="B224" s="494" t="s">
        <v>1127</v>
      </c>
      <c r="C224" s="528" t="s">
        <v>1128</v>
      </c>
      <c r="D224" s="529" t="s">
        <v>1129</v>
      </c>
      <c r="E224" s="529" t="s">
        <v>421</v>
      </c>
      <c r="F224" s="530">
        <v>40101</v>
      </c>
      <c r="G224" s="530">
        <v>40160</v>
      </c>
      <c r="H224" s="497" t="s">
        <v>262</v>
      </c>
      <c r="I224" s="497"/>
      <c r="J224" s="531">
        <v>1</v>
      </c>
      <c r="K224" s="531">
        <v>0.98</v>
      </c>
      <c r="L224" s="497">
        <v>203</v>
      </c>
      <c r="M224" s="529" t="s">
        <v>1111</v>
      </c>
      <c r="N224" s="498">
        <v>6606102.4100000001</v>
      </c>
    </row>
    <row r="225" spans="2:14" ht="45">
      <c r="B225" s="494" t="s">
        <v>1130</v>
      </c>
      <c r="C225" s="528" t="s">
        <v>1131</v>
      </c>
      <c r="D225" s="529" t="s">
        <v>1132</v>
      </c>
      <c r="E225" s="529" t="s">
        <v>1133</v>
      </c>
      <c r="F225" s="530">
        <v>40129</v>
      </c>
      <c r="G225" s="530">
        <v>40175</v>
      </c>
      <c r="H225" s="497" t="s">
        <v>262</v>
      </c>
      <c r="I225" s="497"/>
      <c r="J225" s="531">
        <v>1</v>
      </c>
      <c r="K225" s="531">
        <v>0.75</v>
      </c>
      <c r="L225" s="497">
        <v>203</v>
      </c>
      <c r="M225" s="529" t="s">
        <v>1111</v>
      </c>
      <c r="N225" s="498">
        <v>2012257</v>
      </c>
    </row>
    <row r="226" spans="2:14" ht="30">
      <c r="B226" s="494" t="s">
        <v>1134</v>
      </c>
      <c r="C226" s="528" t="s">
        <v>1135</v>
      </c>
      <c r="D226" s="529" t="s">
        <v>1136</v>
      </c>
      <c r="E226" s="529" t="s">
        <v>453</v>
      </c>
      <c r="F226" s="530">
        <v>40605</v>
      </c>
      <c r="G226" s="530">
        <v>40664</v>
      </c>
      <c r="H226" s="497" t="s">
        <v>262</v>
      </c>
      <c r="I226" s="497"/>
      <c r="J226" s="531">
        <v>1</v>
      </c>
      <c r="K226" s="531">
        <v>0.78</v>
      </c>
      <c r="L226" s="497">
        <v>207</v>
      </c>
      <c r="M226" s="529" t="s">
        <v>1137</v>
      </c>
      <c r="N226" s="498">
        <v>1396918.83</v>
      </c>
    </row>
    <row r="227" spans="2:14" ht="30">
      <c r="B227" s="494" t="s">
        <v>1138</v>
      </c>
      <c r="C227" s="528" t="s">
        <v>1139</v>
      </c>
      <c r="D227" s="529" t="s">
        <v>1140</v>
      </c>
      <c r="E227" s="529" t="s">
        <v>1141</v>
      </c>
      <c r="F227" s="530">
        <v>39586</v>
      </c>
      <c r="G227" s="530">
        <v>39648</v>
      </c>
      <c r="H227" s="497" t="s">
        <v>262</v>
      </c>
      <c r="I227" s="497"/>
      <c r="J227" s="531">
        <v>1</v>
      </c>
      <c r="K227" s="531">
        <v>0.95</v>
      </c>
      <c r="L227" s="497">
        <v>610</v>
      </c>
      <c r="M227" s="529" t="s">
        <v>1142</v>
      </c>
      <c r="N227" s="498">
        <v>59718.83</v>
      </c>
    </row>
    <row r="228" spans="2:14" ht="30">
      <c r="B228" s="494" t="s">
        <v>1143</v>
      </c>
      <c r="C228" s="528" t="s">
        <v>1144</v>
      </c>
      <c r="D228" s="529" t="s">
        <v>1145</v>
      </c>
      <c r="E228" s="529" t="s">
        <v>1146</v>
      </c>
      <c r="F228" s="530">
        <v>41748</v>
      </c>
      <c r="G228" s="530">
        <v>41792</v>
      </c>
      <c r="H228" s="497" t="s">
        <v>262</v>
      </c>
      <c r="I228" s="497"/>
      <c r="J228" s="531">
        <v>1</v>
      </c>
      <c r="K228" s="531">
        <v>0.94</v>
      </c>
      <c r="L228" s="497">
        <v>610</v>
      </c>
      <c r="M228" s="529" t="s">
        <v>1147</v>
      </c>
      <c r="N228" s="498">
        <v>849403.13</v>
      </c>
    </row>
    <row r="229" spans="2:14" ht="30">
      <c r="B229" s="494" t="s">
        <v>1148</v>
      </c>
      <c r="C229" s="528" t="s">
        <v>1149</v>
      </c>
      <c r="D229" s="529" t="s">
        <v>1150</v>
      </c>
      <c r="E229" s="529" t="s">
        <v>1151</v>
      </c>
      <c r="F229" s="530">
        <v>41748</v>
      </c>
      <c r="G229" s="530">
        <v>41748</v>
      </c>
      <c r="H229" s="497" t="s">
        <v>262</v>
      </c>
      <c r="I229" s="497"/>
      <c r="J229" s="531">
        <v>1</v>
      </c>
      <c r="K229" s="531">
        <v>0.96</v>
      </c>
      <c r="L229" s="497">
        <v>610</v>
      </c>
      <c r="M229" s="529" t="s">
        <v>1147</v>
      </c>
      <c r="N229" s="498">
        <v>499324.3</v>
      </c>
    </row>
    <row r="230" spans="2:14" ht="45">
      <c r="B230" s="494" t="s">
        <v>1152</v>
      </c>
      <c r="C230" s="528" t="s">
        <v>1153</v>
      </c>
      <c r="D230" s="529" t="s">
        <v>1154</v>
      </c>
      <c r="E230" s="529" t="s">
        <v>277</v>
      </c>
      <c r="F230" s="530">
        <v>42146</v>
      </c>
      <c r="G230" s="530">
        <v>42265</v>
      </c>
      <c r="H230" s="497" t="s">
        <v>262</v>
      </c>
      <c r="I230" s="497"/>
      <c r="J230" s="531">
        <v>1</v>
      </c>
      <c r="K230" s="531">
        <v>0.95</v>
      </c>
      <c r="L230" s="497">
        <v>300</v>
      </c>
      <c r="M230" s="529" t="s">
        <v>306</v>
      </c>
      <c r="N230" s="498">
        <v>12475837.460000001</v>
      </c>
    </row>
    <row r="231" spans="2:14" ht="75">
      <c r="B231" s="494" t="s">
        <v>1155</v>
      </c>
      <c r="C231" s="528" t="s">
        <v>1156</v>
      </c>
      <c r="D231" s="529" t="s">
        <v>1157</v>
      </c>
      <c r="E231" s="529" t="s">
        <v>1158</v>
      </c>
      <c r="F231" s="530">
        <v>42249</v>
      </c>
      <c r="G231" s="530">
        <v>42293</v>
      </c>
      <c r="H231" s="497" t="s">
        <v>262</v>
      </c>
      <c r="I231" s="497"/>
      <c r="J231" s="531">
        <v>1</v>
      </c>
      <c r="K231" s="531">
        <v>0.98</v>
      </c>
      <c r="L231" s="497">
        <v>610</v>
      </c>
      <c r="M231" s="529" t="s">
        <v>1159</v>
      </c>
      <c r="N231" s="498">
        <v>489810.92</v>
      </c>
    </row>
    <row r="232" spans="2:14" ht="45">
      <c r="B232" s="494" t="s">
        <v>1160</v>
      </c>
      <c r="C232" s="528" t="s">
        <v>1161</v>
      </c>
      <c r="D232" s="529" t="s">
        <v>1162</v>
      </c>
      <c r="E232" s="529" t="s">
        <v>277</v>
      </c>
      <c r="F232" s="530">
        <v>43217</v>
      </c>
      <c r="G232" s="530">
        <v>43291</v>
      </c>
      <c r="H232" s="497" t="s">
        <v>262</v>
      </c>
      <c r="I232" s="497"/>
      <c r="J232" s="531">
        <v>1</v>
      </c>
      <c r="K232" s="531">
        <v>0.95</v>
      </c>
      <c r="L232" s="497">
        <v>110</v>
      </c>
      <c r="M232" s="529" t="s">
        <v>322</v>
      </c>
      <c r="N232" s="498">
        <v>21648274.030000001</v>
      </c>
    </row>
    <row r="233" spans="2:14" ht="30">
      <c r="B233" s="494" t="s">
        <v>1163</v>
      </c>
      <c r="C233" s="528" t="s">
        <v>1164</v>
      </c>
      <c r="D233" s="529" t="s">
        <v>1165</v>
      </c>
      <c r="E233" s="529" t="s">
        <v>277</v>
      </c>
      <c r="F233" s="530">
        <v>43217</v>
      </c>
      <c r="G233" s="530">
        <v>43276</v>
      </c>
      <c r="H233" s="497" t="s">
        <v>262</v>
      </c>
      <c r="I233" s="497"/>
      <c r="J233" s="531">
        <v>1</v>
      </c>
      <c r="K233" s="531">
        <v>0.9</v>
      </c>
      <c r="L233" s="497">
        <v>110</v>
      </c>
      <c r="M233" s="529" t="s">
        <v>322</v>
      </c>
      <c r="N233" s="498">
        <v>9733779.3900000006</v>
      </c>
    </row>
    <row r="234" spans="2:14" ht="30">
      <c r="B234" s="494" t="s">
        <v>1166</v>
      </c>
      <c r="C234" s="528" t="s">
        <v>1167</v>
      </c>
      <c r="D234" s="529" t="s">
        <v>1168</v>
      </c>
      <c r="E234" s="529" t="s">
        <v>1169</v>
      </c>
      <c r="F234" s="530">
        <v>43069</v>
      </c>
      <c r="G234" s="530">
        <v>43098</v>
      </c>
      <c r="H234" s="497" t="s">
        <v>262</v>
      </c>
      <c r="I234" s="497"/>
      <c r="J234" s="531">
        <v>1</v>
      </c>
      <c r="K234" s="531">
        <v>0.98</v>
      </c>
      <c r="L234" s="497">
        <v>110</v>
      </c>
      <c r="M234" s="529" t="s">
        <v>1170</v>
      </c>
      <c r="N234" s="498">
        <v>237383.9</v>
      </c>
    </row>
    <row r="235" spans="2:14" ht="30">
      <c r="B235" s="494" t="s">
        <v>1171</v>
      </c>
      <c r="C235" s="528" t="s">
        <v>1172</v>
      </c>
      <c r="D235" s="529" t="s">
        <v>1173</v>
      </c>
      <c r="E235" s="529" t="s">
        <v>1174</v>
      </c>
      <c r="F235" s="530">
        <v>43069</v>
      </c>
      <c r="G235" s="530">
        <v>43098</v>
      </c>
      <c r="H235" s="497" t="s">
        <v>262</v>
      </c>
      <c r="I235" s="497"/>
      <c r="J235" s="531">
        <v>1</v>
      </c>
      <c r="K235" s="531">
        <v>0.98</v>
      </c>
      <c r="L235" s="497">
        <v>110</v>
      </c>
      <c r="M235" s="529" t="s">
        <v>1170</v>
      </c>
      <c r="N235" s="498">
        <v>990839.69</v>
      </c>
    </row>
    <row r="236" spans="2:14" ht="30">
      <c r="B236" s="494" t="s">
        <v>1175</v>
      </c>
      <c r="C236" s="528" t="s">
        <v>1176</v>
      </c>
      <c r="D236" s="529" t="s">
        <v>1177</v>
      </c>
      <c r="E236" s="529" t="s">
        <v>567</v>
      </c>
      <c r="F236" s="530">
        <v>43027</v>
      </c>
      <c r="G236" s="530">
        <v>43146</v>
      </c>
      <c r="H236" s="497" t="s">
        <v>262</v>
      </c>
      <c r="I236" s="497"/>
      <c r="J236" s="531">
        <v>1</v>
      </c>
      <c r="K236" s="531">
        <v>0.98</v>
      </c>
      <c r="L236" s="497">
        <v>110</v>
      </c>
      <c r="M236" s="529" t="s">
        <v>1178</v>
      </c>
      <c r="N236" s="498">
        <v>2431698.1</v>
      </c>
    </row>
    <row r="237" spans="2:14" ht="30">
      <c r="B237" s="494" t="s">
        <v>1179</v>
      </c>
      <c r="C237" s="528" t="s">
        <v>1180</v>
      </c>
      <c r="D237" s="529" t="s">
        <v>1181</v>
      </c>
      <c r="E237" s="529" t="s">
        <v>479</v>
      </c>
      <c r="F237" s="530">
        <v>43194</v>
      </c>
      <c r="G237" s="530">
        <v>43253</v>
      </c>
      <c r="H237" s="497" t="s">
        <v>262</v>
      </c>
      <c r="I237" s="497"/>
      <c r="J237" s="531">
        <v>0.95</v>
      </c>
      <c r="K237" s="531">
        <v>0.6</v>
      </c>
      <c r="L237" s="497">
        <v>110</v>
      </c>
      <c r="M237" s="529" t="s">
        <v>1178</v>
      </c>
      <c r="N237" s="498">
        <v>823030.55</v>
      </c>
    </row>
    <row r="238" spans="2:14" ht="30">
      <c r="B238" s="494" t="s">
        <v>1182</v>
      </c>
      <c r="C238" s="528" t="s">
        <v>1183</v>
      </c>
      <c r="D238" s="529" t="s">
        <v>1184</v>
      </c>
      <c r="E238" s="529" t="s">
        <v>1185</v>
      </c>
      <c r="F238" s="530">
        <v>43181</v>
      </c>
      <c r="G238" s="530">
        <v>43210</v>
      </c>
      <c r="H238" s="497" t="s">
        <v>262</v>
      </c>
      <c r="I238" s="497"/>
      <c r="J238" s="531">
        <v>1</v>
      </c>
      <c r="K238" s="531">
        <v>0.95</v>
      </c>
      <c r="L238" s="497">
        <v>110</v>
      </c>
      <c r="M238" s="529" t="s">
        <v>358</v>
      </c>
      <c r="N238" s="498">
        <v>677381.94</v>
      </c>
    </row>
    <row r="239" spans="2:14" ht="30">
      <c r="B239" s="494" t="s">
        <v>1186</v>
      </c>
      <c r="C239" s="528" t="s">
        <v>1187</v>
      </c>
      <c r="D239" s="529" t="s">
        <v>1188</v>
      </c>
      <c r="E239" s="529" t="s">
        <v>1189</v>
      </c>
      <c r="F239" s="530">
        <v>43194</v>
      </c>
      <c r="G239" s="530">
        <v>43238</v>
      </c>
      <c r="H239" s="497" t="s">
        <v>262</v>
      </c>
      <c r="I239" s="497"/>
      <c r="J239" s="531">
        <v>1</v>
      </c>
      <c r="K239" s="531">
        <v>0.95</v>
      </c>
      <c r="L239" s="497">
        <v>110</v>
      </c>
      <c r="M239" s="529" t="s">
        <v>358</v>
      </c>
      <c r="N239" s="498">
        <v>2205398.15</v>
      </c>
    </row>
    <row r="240" spans="2:14" ht="30">
      <c r="B240" s="494" t="s">
        <v>1190</v>
      </c>
      <c r="C240" s="528" t="s">
        <v>1191</v>
      </c>
      <c r="D240" s="529" t="s">
        <v>1192</v>
      </c>
      <c r="E240" s="529" t="s">
        <v>1193</v>
      </c>
      <c r="F240" s="530">
        <v>43234</v>
      </c>
      <c r="G240" s="530">
        <v>43353</v>
      </c>
      <c r="H240" s="497" t="s">
        <v>262</v>
      </c>
      <c r="I240" s="497"/>
      <c r="J240" s="531">
        <v>1</v>
      </c>
      <c r="K240" s="531">
        <v>0.95</v>
      </c>
      <c r="L240" s="497">
        <v>110</v>
      </c>
      <c r="M240" s="529" t="s">
        <v>362</v>
      </c>
      <c r="N240" s="498">
        <v>5283706.62</v>
      </c>
    </row>
    <row r="241" spans="2:14" ht="30">
      <c r="B241" s="494" t="s">
        <v>1194</v>
      </c>
      <c r="C241" s="528" t="s">
        <v>1195</v>
      </c>
      <c r="D241" s="529" t="s">
        <v>1196</v>
      </c>
      <c r="E241" s="529" t="s">
        <v>1197</v>
      </c>
      <c r="F241" s="530">
        <v>43291</v>
      </c>
      <c r="G241" s="530">
        <v>43334</v>
      </c>
      <c r="H241" s="497" t="s">
        <v>262</v>
      </c>
      <c r="I241" s="497"/>
      <c r="J241" s="531">
        <v>0.85</v>
      </c>
      <c r="K241" s="531">
        <v>0.7</v>
      </c>
      <c r="L241" s="497">
        <v>110</v>
      </c>
      <c r="M241" s="529" t="s">
        <v>362</v>
      </c>
      <c r="N241" s="498">
        <v>3528543.39</v>
      </c>
    </row>
    <row r="242" spans="2:14" ht="30">
      <c r="B242" s="494" t="s">
        <v>1198</v>
      </c>
      <c r="C242" s="528" t="s">
        <v>1199</v>
      </c>
      <c r="D242" s="529" t="s">
        <v>1200</v>
      </c>
      <c r="E242" s="529" t="s">
        <v>1201</v>
      </c>
      <c r="F242" s="530">
        <v>43291</v>
      </c>
      <c r="G242" s="530">
        <v>43335</v>
      </c>
      <c r="H242" s="497" t="s">
        <v>262</v>
      </c>
      <c r="I242" s="497"/>
      <c r="J242" s="531">
        <v>0.9</v>
      </c>
      <c r="K242" s="531">
        <v>0.85</v>
      </c>
      <c r="L242" s="497">
        <v>110</v>
      </c>
      <c r="M242" s="529" t="s">
        <v>362</v>
      </c>
      <c r="N242" s="498">
        <v>1316872.1599999999</v>
      </c>
    </row>
    <row r="243" spans="2:14" ht="45">
      <c r="B243" s="494" t="s">
        <v>1202</v>
      </c>
      <c r="C243" s="528" t="s">
        <v>1203</v>
      </c>
      <c r="D243" s="529" t="s">
        <v>1204</v>
      </c>
      <c r="E243" s="529" t="s">
        <v>309</v>
      </c>
      <c r="F243" s="530">
        <v>43566</v>
      </c>
      <c r="G243" s="530">
        <v>43685</v>
      </c>
      <c r="H243" s="497" t="s">
        <v>262</v>
      </c>
      <c r="I243" s="497"/>
      <c r="J243" s="531">
        <v>1</v>
      </c>
      <c r="K243" s="531">
        <v>0.92</v>
      </c>
      <c r="L243" s="497">
        <v>501</v>
      </c>
      <c r="M243" s="529" t="s">
        <v>1205</v>
      </c>
      <c r="N243" s="498">
        <v>1089471.27</v>
      </c>
    </row>
    <row r="244" spans="2:14" ht="45">
      <c r="B244" s="494" t="s">
        <v>1206</v>
      </c>
      <c r="C244" s="528" t="s">
        <v>1207</v>
      </c>
      <c r="D244" s="529" t="s">
        <v>1208</v>
      </c>
      <c r="E244" s="529" t="s">
        <v>261</v>
      </c>
      <c r="F244" s="530">
        <v>43591</v>
      </c>
      <c r="G244" s="530">
        <v>43710</v>
      </c>
      <c r="H244" s="497" t="s">
        <v>262</v>
      </c>
      <c r="I244" s="497"/>
      <c r="J244" s="531">
        <v>1</v>
      </c>
      <c r="K244" s="531">
        <v>0.95</v>
      </c>
      <c r="L244" s="497">
        <v>501</v>
      </c>
      <c r="M244" s="529" t="s">
        <v>1205</v>
      </c>
      <c r="N244" s="498">
        <v>2561217.14</v>
      </c>
    </row>
    <row r="245" spans="2:14" ht="60">
      <c r="B245" s="494" t="s">
        <v>1209</v>
      </c>
      <c r="C245" s="528" t="s">
        <v>1210</v>
      </c>
      <c r="D245" s="529" t="s">
        <v>1211</v>
      </c>
      <c r="E245" s="529" t="s">
        <v>277</v>
      </c>
      <c r="F245" s="530">
        <v>43682</v>
      </c>
      <c r="G245" s="530">
        <v>43801</v>
      </c>
      <c r="H245" s="497" t="s">
        <v>262</v>
      </c>
      <c r="I245" s="497"/>
      <c r="J245" s="531">
        <v>1</v>
      </c>
      <c r="K245" s="531">
        <v>0.98</v>
      </c>
      <c r="L245" s="497">
        <v>501</v>
      </c>
      <c r="M245" s="529" t="s">
        <v>1212</v>
      </c>
      <c r="N245" s="498">
        <v>712225.65</v>
      </c>
    </row>
    <row r="246" spans="2:14" ht="105">
      <c r="B246" s="494" t="s">
        <v>1213</v>
      </c>
      <c r="C246" s="528" t="s">
        <v>1214</v>
      </c>
      <c r="D246" s="529" t="s">
        <v>1215</v>
      </c>
      <c r="E246" s="529" t="s">
        <v>277</v>
      </c>
      <c r="F246" s="530">
        <v>43682</v>
      </c>
      <c r="G246" s="530">
        <v>43801</v>
      </c>
      <c r="H246" s="497" t="s">
        <v>262</v>
      </c>
      <c r="I246" s="497"/>
      <c r="J246" s="531">
        <v>1</v>
      </c>
      <c r="K246" s="531">
        <v>0.95</v>
      </c>
      <c r="L246" s="497">
        <v>501</v>
      </c>
      <c r="M246" s="529" t="s">
        <v>1212</v>
      </c>
      <c r="N246" s="498">
        <v>2145823.7400000002</v>
      </c>
    </row>
    <row r="247" spans="2:14" ht="90">
      <c r="B247" s="494" t="s">
        <v>1216</v>
      </c>
      <c r="C247" s="528" t="s">
        <v>1217</v>
      </c>
      <c r="D247" s="529" t="s">
        <v>1218</v>
      </c>
      <c r="E247" s="529" t="s">
        <v>277</v>
      </c>
      <c r="F247" s="530">
        <v>43682</v>
      </c>
      <c r="G247" s="530">
        <v>43801</v>
      </c>
      <c r="H247" s="497" t="s">
        <v>262</v>
      </c>
      <c r="I247" s="497"/>
      <c r="J247" s="531">
        <v>1</v>
      </c>
      <c r="K247" s="531">
        <v>0.95</v>
      </c>
      <c r="L247" s="497">
        <v>501</v>
      </c>
      <c r="M247" s="529" t="s">
        <v>1212</v>
      </c>
      <c r="N247" s="498">
        <v>830601.57</v>
      </c>
    </row>
    <row r="248" spans="2:14" ht="75">
      <c r="B248" s="494" t="s">
        <v>1219</v>
      </c>
      <c r="C248" s="528" t="s">
        <v>1220</v>
      </c>
      <c r="D248" s="529" t="s">
        <v>1221</v>
      </c>
      <c r="E248" s="529" t="s">
        <v>277</v>
      </c>
      <c r="F248" s="530">
        <v>43682</v>
      </c>
      <c r="G248" s="530">
        <v>43801</v>
      </c>
      <c r="H248" s="497" t="s">
        <v>262</v>
      </c>
      <c r="I248" s="497"/>
      <c r="J248" s="531">
        <v>1</v>
      </c>
      <c r="K248" s="531">
        <v>0.92</v>
      </c>
      <c r="L248" s="497">
        <v>501</v>
      </c>
      <c r="M248" s="529" t="s">
        <v>1212</v>
      </c>
      <c r="N248" s="498">
        <v>1889674.89</v>
      </c>
    </row>
    <row r="249" spans="2:14" ht="30">
      <c r="B249" s="494" t="s">
        <v>1222</v>
      </c>
      <c r="C249" s="528" t="s">
        <v>1223</v>
      </c>
      <c r="D249" s="529" t="s">
        <v>1224</v>
      </c>
      <c r="E249" s="529" t="s">
        <v>1225</v>
      </c>
      <c r="F249" s="530">
        <v>43682</v>
      </c>
      <c r="G249" s="530">
        <v>43801</v>
      </c>
      <c r="H249" s="497" t="s">
        <v>262</v>
      </c>
      <c r="I249" s="497"/>
      <c r="J249" s="531">
        <v>1</v>
      </c>
      <c r="K249" s="531">
        <v>0.9</v>
      </c>
      <c r="L249" s="497">
        <v>501</v>
      </c>
      <c r="M249" s="529" t="s">
        <v>1212</v>
      </c>
      <c r="N249" s="498">
        <v>2758000.39</v>
      </c>
    </row>
    <row r="250" spans="2:14" ht="45">
      <c r="B250" s="494" t="s">
        <v>1226</v>
      </c>
      <c r="C250" s="528" t="s">
        <v>1227</v>
      </c>
      <c r="D250" s="529" t="s">
        <v>1228</v>
      </c>
      <c r="E250" s="529" t="s">
        <v>284</v>
      </c>
      <c r="F250" s="530">
        <v>43675</v>
      </c>
      <c r="G250" s="530">
        <v>43764</v>
      </c>
      <c r="H250" s="497" t="s">
        <v>262</v>
      </c>
      <c r="I250" s="497"/>
      <c r="J250" s="531">
        <v>1</v>
      </c>
      <c r="K250" s="531">
        <v>0.95</v>
      </c>
      <c r="L250" s="497">
        <v>501</v>
      </c>
      <c r="M250" s="529" t="s">
        <v>1229</v>
      </c>
      <c r="N250" s="498">
        <v>2231438.56</v>
      </c>
    </row>
    <row r="251" spans="2:14" ht="45">
      <c r="B251" s="494" t="s">
        <v>1230</v>
      </c>
      <c r="C251" s="528" t="s">
        <v>1231</v>
      </c>
      <c r="D251" s="529" t="s">
        <v>1228</v>
      </c>
      <c r="E251" s="529" t="s">
        <v>284</v>
      </c>
      <c r="F251" s="530">
        <v>43675</v>
      </c>
      <c r="G251" s="530">
        <v>43764</v>
      </c>
      <c r="H251" s="497" t="s">
        <v>262</v>
      </c>
      <c r="I251" s="497"/>
      <c r="J251" s="531">
        <v>1</v>
      </c>
      <c r="K251" s="531">
        <v>0.95</v>
      </c>
      <c r="L251" s="497">
        <v>501</v>
      </c>
      <c r="M251" s="529" t="s">
        <v>1232</v>
      </c>
      <c r="N251" s="498">
        <v>1809501.12</v>
      </c>
    </row>
    <row r="252" spans="2:14" ht="45">
      <c r="B252" s="494" t="s">
        <v>1233</v>
      </c>
      <c r="C252" s="528" t="s">
        <v>1234</v>
      </c>
      <c r="D252" s="529" t="s">
        <v>1235</v>
      </c>
      <c r="E252" s="529" t="s">
        <v>284</v>
      </c>
      <c r="F252" s="530">
        <v>43675</v>
      </c>
      <c r="G252" s="530">
        <v>43764</v>
      </c>
      <c r="H252" s="497" t="s">
        <v>262</v>
      </c>
      <c r="I252" s="497"/>
      <c r="J252" s="531">
        <v>1</v>
      </c>
      <c r="K252" s="531">
        <v>0.95</v>
      </c>
      <c r="L252" s="497">
        <v>501</v>
      </c>
      <c r="M252" s="529" t="s">
        <v>1232</v>
      </c>
      <c r="N252" s="498">
        <v>578200.43000000005</v>
      </c>
    </row>
    <row r="253" spans="2:14" ht="45">
      <c r="B253" s="494" t="s">
        <v>1236</v>
      </c>
      <c r="C253" s="528" t="s">
        <v>1237</v>
      </c>
      <c r="D253" s="529" t="s">
        <v>1235</v>
      </c>
      <c r="E253" s="529" t="s">
        <v>284</v>
      </c>
      <c r="F253" s="530">
        <v>43675</v>
      </c>
      <c r="G253" s="530">
        <v>43764</v>
      </c>
      <c r="H253" s="497" t="s">
        <v>262</v>
      </c>
      <c r="I253" s="497"/>
      <c r="J253" s="531">
        <v>1</v>
      </c>
      <c r="K253" s="531">
        <v>0.95</v>
      </c>
      <c r="L253" s="497">
        <v>501</v>
      </c>
      <c r="M253" s="529" t="s">
        <v>1232</v>
      </c>
      <c r="N253" s="498">
        <v>302565.43</v>
      </c>
    </row>
    <row r="254" spans="2:14" ht="45">
      <c r="B254" s="494" t="s">
        <v>1238</v>
      </c>
      <c r="C254" s="528" t="s">
        <v>1239</v>
      </c>
      <c r="D254" s="529" t="s">
        <v>1240</v>
      </c>
      <c r="E254" s="529" t="s">
        <v>284</v>
      </c>
      <c r="F254" s="530">
        <v>43682</v>
      </c>
      <c r="G254" s="530">
        <v>43771</v>
      </c>
      <c r="H254" s="497" t="s">
        <v>262</v>
      </c>
      <c r="I254" s="497"/>
      <c r="J254" s="531">
        <v>1</v>
      </c>
      <c r="K254" s="531">
        <v>0.95</v>
      </c>
      <c r="L254" s="497">
        <v>501</v>
      </c>
      <c r="M254" s="529" t="s">
        <v>1232</v>
      </c>
      <c r="N254" s="498">
        <v>696539.79</v>
      </c>
    </row>
    <row r="255" spans="2:14" ht="45">
      <c r="B255" s="494" t="s">
        <v>1241</v>
      </c>
      <c r="C255" s="528" t="s">
        <v>1242</v>
      </c>
      <c r="D255" s="529" t="s">
        <v>1240</v>
      </c>
      <c r="E255" s="529" t="s">
        <v>284</v>
      </c>
      <c r="F255" s="530">
        <v>43682</v>
      </c>
      <c r="G255" s="530">
        <v>43771</v>
      </c>
      <c r="H255" s="497" t="s">
        <v>262</v>
      </c>
      <c r="I255" s="497"/>
      <c r="J255" s="531">
        <v>1</v>
      </c>
      <c r="K255" s="531">
        <v>0.95</v>
      </c>
      <c r="L255" s="497">
        <v>501</v>
      </c>
      <c r="M255" s="529" t="s">
        <v>1232</v>
      </c>
      <c r="N255" s="498">
        <v>283388.24</v>
      </c>
    </row>
    <row r="256" spans="2:14" ht="30">
      <c r="B256" s="494" t="s">
        <v>1243</v>
      </c>
      <c r="C256" s="528" t="s">
        <v>1244</v>
      </c>
      <c r="D256" s="529" t="s">
        <v>1245</v>
      </c>
      <c r="E256" s="529" t="s">
        <v>284</v>
      </c>
      <c r="F256" s="530">
        <v>43682</v>
      </c>
      <c r="G256" s="530">
        <v>43771</v>
      </c>
      <c r="H256" s="497" t="s">
        <v>262</v>
      </c>
      <c r="I256" s="497"/>
      <c r="J256" s="531">
        <v>1</v>
      </c>
      <c r="K256" s="531">
        <v>0.95</v>
      </c>
      <c r="L256" s="497">
        <v>501</v>
      </c>
      <c r="M256" s="529" t="s">
        <v>1232</v>
      </c>
      <c r="N256" s="498">
        <v>540554.23</v>
      </c>
    </row>
    <row r="257" spans="2:14" ht="30">
      <c r="B257" s="494" t="s">
        <v>1246</v>
      </c>
      <c r="C257" s="528" t="s">
        <v>1247</v>
      </c>
      <c r="D257" s="529" t="s">
        <v>1245</v>
      </c>
      <c r="E257" s="529" t="s">
        <v>284</v>
      </c>
      <c r="F257" s="530">
        <v>43682</v>
      </c>
      <c r="G257" s="530">
        <v>43771</v>
      </c>
      <c r="H257" s="497" t="s">
        <v>262</v>
      </c>
      <c r="I257" s="497"/>
      <c r="J257" s="531">
        <v>1</v>
      </c>
      <c r="K257" s="531">
        <v>0.95</v>
      </c>
      <c r="L257" s="497">
        <v>501</v>
      </c>
      <c r="M257" s="529" t="s">
        <v>1232</v>
      </c>
      <c r="N257" s="498">
        <v>300488.94</v>
      </c>
    </row>
    <row r="258" spans="2:14" ht="60">
      <c r="B258" s="494" t="s">
        <v>1248</v>
      </c>
      <c r="C258" s="528" t="s">
        <v>1249</v>
      </c>
      <c r="D258" s="529" t="s">
        <v>1250</v>
      </c>
      <c r="E258" s="529" t="s">
        <v>812</v>
      </c>
      <c r="F258" s="530">
        <v>43675</v>
      </c>
      <c r="G258" s="530">
        <v>43794</v>
      </c>
      <c r="H258" s="497" t="s">
        <v>262</v>
      </c>
      <c r="I258" s="497"/>
      <c r="J258" s="531">
        <v>1</v>
      </c>
      <c r="K258" s="531">
        <v>0.95</v>
      </c>
      <c r="L258" s="497">
        <v>501</v>
      </c>
      <c r="M258" s="529" t="s">
        <v>1232</v>
      </c>
      <c r="N258" s="498">
        <v>894150.11</v>
      </c>
    </row>
    <row r="259" spans="2:14" ht="60">
      <c r="B259" s="494" t="s">
        <v>1251</v>
      </c>
      <c r="C259" s="528" t="s">
        <v>1252</v>
      </c>
      <c r="D259" s="529" t="s">
        <v>1253</v>
      </c>
      <c r="E259" s="529" t="s">
        <v>309</v>
      </c>
      <c r="F259" s="530">
        <v>43675</v>
      </c>
      <c r="G259" s="530">
        <v>43794</v>
      </c>
      <c r="H259" s="497" t="s">
        <v>262</v>
      </c>
      <c r="I259" s="497"/>
      <c r="J259" s="531">
        <v>1</v>
      </c>
      <c r="K259" s="531">
        <v>0.95</v>
      </c>
      <c r="L259" s="497">
        <v>501</v>
      </c>
      <c r="M259" s="529" t="s">
        <v>1232</v>
      </c>
      <c r="N259" s="498">
        <v>1131892.52</v>
      </c>
    </row>
    <row r="260" spans="2:14" ht="30">
      <c r="B260" s="494" t="s">
        <v>1254</v>
      </c>
      <c r="C260" s="528" t="s">
        <v>1255</v>
      </c>
      <c r="D260" s="529" t="s">
        <v>1256</v>
      </c>
      <c r="E260" s="529" t="s">
        <v>284</v>
      </c>
      <c r="F260" s="530">
        <v>43682</v>
      </c>
      <c r="G260" s="530">
        <v>43801</v>
      </c>
      <c r="H260" s="497" t="s">
        <v>262</v>
      </c>
      <c r="I260" s="497"/>
      <c r="J260" s="531">
        <v>1</v>
      </c>
      <c r="K260" s="531">
        <v>0.95</v>
      </c>
      <c r="L260" s="497">
        <v>501</v>
      </c>
      <c r="M260" s="529" t="s">
        <v>1232</v>
      </c>
      <c r="N260" s="498">
        <v>349478.07</v>
      </c>
    </row>
    <row r="261" spans="2:14" ht="60">
      <c r="B261" s="494" t="s">
        <v>1257</v>
      </c>
      <c r="C261" s="528" t="s">
        <v>1258</v>
      </c>
      <c r="D261" s="529" t="s">
        <v>1259</v>
      </c>
      <c r="E261" s="529" t="s">
        <v>812</v>
      </c>
      <c r="F261" s="530">
        <v>43682</v>
      </c>
      <c r="G261" s="530">
        <v>43801</v>
      </c>
      <c r="H261" s="497" t="s">
        <v>262</v>
      </c>
      <c r="I261" s="497"/>
      <c r="J261" s="531">
        <v>1</v>
      </c>
      <c r="K261" s="531">
        <v>0.95</v>
      </c>
      <c r="L261" s="497">
        <v>501</v>
      </c>
      <c r="M261" s="529" t="s">
        <v>1232</v>
      </c>
      <c r="N261" s="498">
        <v>1169421.71</v>
      </c>
    </row>
    <row r="262" spans="2:14" ht="45">
      <c r="B262" s="494" t="s">
        <v>1260</v>
      </c>
      <c r="C262" s="528" t="s">
        <v>1261</v>
      </c>
      <c r="D262" s="529" t="s">
        <v>1262</v>
      </c>
      <c r="E262" s="529" t="s">
        <v>288</v>
      </c>
      <c r="F262" s="530">
        <v>43689</v>
      </c>
      <c r="G262" s="530">
        <v>43808</v>
      </c>
      <c r="H262" s="497" t="s">
        <v>262</v>
      </c>
      <c r="I262" s="497"/>
      <c r="J262" s="531">
        <v>1</v>
      </c>
      <c r="K262" s="531">
        <v>0.95</v>
      </c>
      <c r="L262" s="497">
        <v>501</v>
      </c>
      <c r="M262" s="529" t="s">
        <v>1232</v>
      </c>
      <c r="N262" s="498">
        <v>360680.9</v>
      </c>
    </row>
    <row r="263" spans="2:14" ht="45">
      <c r="B263" s="494" t="s">
        <v>1263</v>
      </c>
      <c r="C263" s="528" t="s">
        <v>1264</v>
      </c>
      <c r="D263" s="529" t="s">
        <v>1265</v>
      </c>
      <c r="E263" s="529" t="s">
        <v>277</v>
      </c>
      <c r="F263" s="530">
        <v>43822</v>
      </c>
      <c r="G263" s="530">
        <v>43830</v>
      </c>
      <c r="H263" s="497" t="s">
        <v>262</v>
      </c>
      <c r="I263" s="497"/>
      <c r="J263" s="531">
        <v>1</v>
      </c>
      <c r="K263" s="531">
        <v>0.9</v>
      </c>
      <c r="L263" s="497">
        <v>601</v>
      </c>
      <c r="M263" s="529" t="s">
        <v>1266</v>
      </c>
      <c r="N263" s="498">
        <v>2711979.64</v>
      </c>
    </row>
    <row r="264" spans="2:14" ht="45">
      <c r="B264" s="494" t="s">
        <v>1267</v>
      </c>
      <c r="C264" s="528" t="s">
        <v>1268</v>
      </c>
      <c r="D264" s="529" t="s">
        <v>1265</v>
      </c>
      <c r="E264" s="529" t="s">
        <v>277</v>
      </c>
      <c r="F264" s="530">
        <v>43822</v>
      </c>
      <c r="G264" s="530">
        <v>43830</v>
      </c>
      <c r="H264" s="497" t="s">
        <v>262</v>
      </c>
      <c r="I264" s="497"/>
      <c r="J264" s="531">
        <v>1</v>
      </c>
      <c r="K264" s="531">
        <v>0.9</v>
      </c>
      <c r="L264" s="497">
        <v>601</v>
      </c>
      <c r="M264" s="529" t="s">
        <v>1266</v>
      </c>
      <c r="N264" s="498">
        <v>1260344.05</v>
      </c>
    </row>
    <row r="265" spans="2:14" ht="45">
      <c r="B265" s="494" t="s">
        <v>1269</v>
      </c>
      <c r="C265" s="528" t="s">
        <v>1270</v>
      </c>
      <c r="D265" s="529" t="s">
        <v>1265</v>
      </c>
      <c r="E265" s="529" t="s">
        <v>277</v>
      </c>
      <c r="F265" s="530">
        <v>43822</v>
      </c>
      <c r="G265" s="530">
        <v>43830</v>
      </c>
      <c r="H265" s="497" t="s">
        <v>262</v>
      </c>
      <c r="I265" s="497"/>
      <c r="J265" s="531">
        <v>1</v>
      </c>
      <c r="K265" s="531">
        <v>0.9</v>
      </c>
      <c r="L265" s="497">
        <v>601</v>
      </c>
      <c r="M265" s="529" t="s">
        <v>1266</v>
      </c>
      <c r="N265" s="498">
        <v>1886491.49</v>
      </c>
    </row>
    <row r="266" spans="2:14" ht="30">
      <c r="B266" s="494" t="s">
        <v>1271</v>
      </c>
      <c r="C266" s="528" t="s">
        <v>1272</v>
      </c>
      <c r="D266" s="529" t="s">
        <v>1273</v>
      </c>
      <c r="E266" s="529" t="s">
        <v>1274</v>
      </c>
      <c r="F266" s="530">
        <v>43766</v>
      </c>
      <c r="G266" s="530">
        <v>43915</v>
      </c>
      <c r="H266" s="497" t="s">
        <v>262</v>
      </c>
      <c r="I266" s="497" t="s">
        <v>1275</v>
      </c>
      <c r="J266" s="531">
        <v>0.5</v>
      </c>
      <c r="K266" s="531">
        <v>0.5</v>
      </c>
      <c r="L266" s="497">
        <v>101</v>
      </c>
      <c r="M266" s="529" t="s">
        <v>482</v>
      </c>
      <c r="N266" s="498">
        <v>1907731.91</v>
      </c>
    </row>
    <row r="267" spans="2:14" ht="75">
      <c r="B267" s="494" t="s">
        <v>1276</v>
      </c>
      <c r="C267" s="528" t="s">
        <v>1277</v>
      </c>
      <c r="D267" s="529" t="s">
        <v>1278</v>
      </c>
      <c r="E267" s="529" t="s">
        <v>1274</v>
      </c>
      <c r="F267" s="496">
        <v>41495</v>
      </c>
      <c r="G267" s="496">
        <v>41584</v>
      </c>
      <c r="H267" s="497" t="s">
        <v>262</v>
      </c>
      <c r="I267" s="497" t="s">
        <v>1275</v>
      </c>
      <c r="J267" s="531">
        <v>1</v>
      </c>
      <c r="K267" s="531">
        <v>0.95</v>
      </c>
      <c r="L267" s="497">
        <v>610</v>
      </c>
      <c r="M267" s="529" t="s">
        <v>1279</v>
      </c>
      <c r="N267" s="498">
        <v>4494426.7</v>
      </c>
    </row>
    <row r="268" spans="2:14" ht="30">
      <c r="B268" s="494" t="s">
        <v>1280</v>
      </c>
      <c r="C268" s="528" t="s">
        <v>1281</v>
      </c>
      <c r="D268" s="529" t="s">
        <v>1282</v>
      </c>
      <c r="E268" s="529" t="s">
        <v>398</v>
      </c>
      <c r="F268" s="496">
        <v>37717</v>
      </c>
      <c r="G268" s="496">
        <v>37778</v>
      </c>
      <c r="H268" s="497" t="s">
        <v>262</v>
      </c>
      <c r="I268" s="497" t="s">
        <v>1275</v>
      </c>
      <c r="J268" s="531">
        <v>1</v>
      </c>
      <c r="K268" s="531">
        <v>0.71</v>
      </c>
      <c r="L268" s="497">
        <v>101</v>
      </c>
      <c r="M268" s="529" t="s">
        <v>1283</v>
      </c>
      <c r="N268" s="498">
        <v>119533.74</v>
      </c>
    </row>
    <row r="269" spans="2:14" ht="30">
      <c r="B269" s="494" t="s">
        <v>1284</v>
      </c>
      <c r="C269" s="528" t="s">
        <v>1285</v>
      </c>
      <c r="D269" s="529" t="s">
        <v>1286</v>
      </c>
      <c r="E269" s="529" t="s">
        <v>386</v>
      </c>
      <c r="F269" s="496">
        <v>38181</v>
      </c>
      <c r="G269" s="496">
        <v>38244</v>
      </c>
      <c r="H269" s="497" t="s">
        <v>262</v>
      </c>
      <c r="I269" s="497" t="s">
        <v>1275</v>
      </c>
      <c r="J269" s="531">
        <v>1</v>
      </c>
      <c r="K269" s="531">
        <v>0.98</v>
      </c>
      <c r="L269" s="497">
        <v>101</v>
      </c>
      <c r="M269" s="529" t="s">
        <v>405</v>
      </c>
      <c r="N269" s="498">
        <v>234388.94</v>
      </c>
    </row>
    <row r="270" spans="2:14" ht="30">
      <c r="B270" s="494" t="s">
        <v>1287</v>
      </c>
      <c r="C270" s="528" t="s">
        <v>1288</v>
      </c>
      <c r="D270" s="529" t="s">
        <v>1289</v>
      </c>
      <c r="E270" s="529" t="s">
        <v>659</v>
      </c>
      <c r="F270" s="496">
        <v>38181</v>
      </c>
      <c r="G270" s="496">
        <v>38244</v>
      </c>
      <c r="H270" s="497" t="s">
        <v>262</v>
      </c>
      <c r="I270" s="497" t="s">
        <v>1275</v>
      </c>
      <c r="J270" s="531">
        <v>1</v>
      </c>
      <c r="K270" s="531">
        <v>0.84</v>
      </c>
      <c r="L270" s="497">
        <v>101</v>
      </c>
      <c r="M270" s="529" t="s">
        <v>405</v>
      </c>
      <c r="N270" s="498">
        <v>833424.42</v>
      </c>
    </row>
    <row r="271" spans="2:14" ht="60">
      <c r="B271" s="494" t="s">
        <v>1290</v>
      </c>
      <c r="C271" s="528" t="s">
        <v>1291</v>
      </c>
      <c r="D271" s="529" t="s">
        <v>1292</v>
      </c>
      <c r="E271" s="529" t="s">
        <v>277</v>
      </c>
      <c r="F271" s="496">
        <v>38750</v>
      </c>
      <c r="G271" s="496">
        <v>38810</v>
      </c>
      <c r="H271" s="497" t="s">
        <v>262</v>
      </c>
      <c r="I271" s="497" t="s">
        <v>1275</v>
      </c>
      <c r="J271" s="531">
        <v>1</v>
      </c>
      <c r="K271" s="531">
        <v>0.96</v>
      </c>
      <c r="L271" s="497">
        <v>101</v>
      </c>
      <c r="M271" s="529" t="s">
        <v>1293</v>
      </c>
      <c r="N271" s="498">
        <v>475117.27</v>
      </c>
    </row>
    <row r="272" spans="2:14">
      <c r="B272" s="494" t="s">
        <v>1294</v>
      </c>
      <c r="C272" s="528" t="s">
        <v>1295</v>
      </c>
      <c r="D272" s="529" t="s">
        <v>1296</v>
      </c>
      <c r="E272" s="529" t="s">
        <v>386</v>
      </c>
      <c r="F272" s="496">
        <v>39339</v>
      </c>
      <c r="G272" s="496">
        <v>39399</v>
      </c>
      <c r="H272" s="497" t="s">
        <v>262</v>
      </c>
      <c r="I272" s="497" t="s">
        <v>1275</v>
      </c>
      <c r="J272" s="531">
        <v>1</v>
      </c>
      <c r="K272" s="531">
        <v>0.89</v>
      </c>
      <c r="L272" s="497">
        <v>101</v>
      </c>
      <c r="M272" s="529" t="s">
        <v>1297</v>
      </c>
      <c r="N272" s="498">
        <v>267937.61</v>
      </c>
    </row>
    <row r="273" spans="2:14" ht="30">
      <c r="B273" s="494" t="s">
        <v>1298</v>
      </c>
      <c r="C273" s="528" t="s">
        <v>1299</v>
      </c>
      <c r="D273" s="529" t="s">
        <v>1300</v>
      </c>
      <c r="E273" s="529" t="s">
        <v>288</v>
      </c>
      <c r="F273" s="496">
        <v>39339</v>
      </c>
      <c r="G273" s="496">
        <v>39399</v>
      </c>
      <c r="H273" s="497" t="s">
        <v>262</v>
      </c>
      <c r="I273" s="497" t="s">
        <v>1275</v>
      </c>
      <c r="J273" s="531">
        <v>1</v>
      </c>
      <c r="K273" s="531">
        <v>0.85</v>
      </c>
      <c r="L273" s="497">
        <v>101</v>
      </c>
      <c r="M273" s="529" t="s">
        <v>1297</v>
      </c>
      <c r="N273" s="498">
        <v>349812.65</v>
      </c>
    </row>
    <row r="274" spans="2:14" ht="30">
      <c r="B274" s="494" t="s">
        <v>1301</v>
      </c>
      <c r="C274" s="528" t="s">
        <v>1302</v>
      </c>
      <c r="D274" s="529" t="s">
        <v>1303</v>
      </c>
      <c r="E274" s="529" t="s">
        <v>534</v>
      </c>
      <c r="F274" s="496">
        <v>39642</v>
      </c>
      <c r="G274" s="496">
        <v>39705</v>
      </c>
      <c r="H274" s="497" t="s">
        <v>262</v>
      </c>
      <c r="I274" s="497" t="s">
        <v>1275</v>
      </c>
      <c r="J274" s="531">
        <v>1</v>
      </c>
      <c r="K274" s="531">
        <v>0.96</v>
      </c>
      <c r="L274" s="497">
        <v>101</v>
      </c>
      <c r="M274" s="529" t="s">
        <v>1304</v>
      </c>
      <c r="N274" s="498">
        <v>930914.13</v>
      </c>
    </row>
    <row r="275" spans="2:14" ht="30">
      <c r="B275" s="494" t="s">
        <v>1305</v>
      </c>
      <c r="C275" s="528" t="s">
        <v>1306</v>
      </c>
      <c r="D275" s="529" t="s">
        <v>1307</v>
      </c>
      <c r="E275" s="529" t="s">
        <v>1308</v>
      </c>
      <c r="F275" s="496">
        <v>39642</v>
      </c>
      <c r="G275" s="496">
        <v>39705</v>
      </c>
      <c r="H275" s="497" t="s">
        <v>262</v>
      </c>
      <c r="I275" s="497" t="s">
        <v>1275</v>
      </c>
      <c r="J275" s="531">
        <v>1</v>
      </c>
      <c r="K275" s="531">
        <v>0.94</v>
      </c>
      <c r="L275" s="497">
        <v>101</v>
      </c>
      <c r="M275" s="529" t="s">
        <v>1304</v>
      </c>
      <c r="N275" s="498">
        <v>2453244.5099999998</v>
      </c>
    </row>
    <row r="276" spans="2:14" ht="30">
      <c r="B276" s="494" t="s">
        <v>1309</v>
      </c>
      <c r="C276" s="528" t="s">
        <v>1310</v>
      </c>
      <c r="D276" s="529" t="s">
        <v>1311</v>
      </c>
      <c r="E276" s="529" t="s">
        <v>1312</v>
      </c>
      <c r="F276" s="496">
        <v>40287</v>
      </c>
      <c r="G276" s="496">
        <v>40331</v>
      </c>
      <c r="H276" s="497" t="s">
        <v>262</v>
      </c>
      <c r="I276" s="497" t="s">
        <v>1275</v>
      </c>
      <c r="J276" s="531">
        <v>1</v>
      </c>
      <c r="K276" s="531">
        <v>0.9</v>
      </c>
      <c r="L276" s="497">
        <v>101</v>
      </c>
      <c r="M276" s="529" t="s">
        <v>445</v>
      </c>
      <c r="N276" s="498">
        <v>1118579.6100000001</v>
      </c>
    </row>
    <row r="277" spans="2:14" ht="30">
      <c r="B277" s="494" t="s">
        <v>1313</v>
      </c>
      <c r="C277" s="528" t="s">
        <v>1314</v>
      </c>
      <c r="D277" s="529" t="s">
        <v>1315</v>
      </c>
      <c r="E277" s="529" t="s">
        <v>534</v>
      </c>
      <c r="F277" s="496">
        <v>40526</v>
      </c>
      <c r="G277" s="496">
        <v>40529</v>
      </c>
      <c r="H277" s="497" t="s">
        <v>262</v>
      </c>
      <c r="I277" s="497" t="s">
        <v>1275</v>
      </c>
      <c r="J277" s="531">
        <v>1</v>
      </c>
      <c r="K277" s="531">
        <v>0.9</v>
      </c>
      <c r="L277" s="497">
        <v>101</v>
      </c>
      <c r="M277" s="529" t="s">
        <v>445</v>
      </c>
      <c r="N277" s="498">
        <v>764491.58</v>
      </c>
    </row>
    <row r="278" spans="2:14" ht="45">
      <c r="B278" s="494" t="s">
        <v>1316</v>
      </c>
      <c r="C278" s="528" t="s">
        <v>1317</v>
      </c>
      <c r="D278" s="529" t="s">
        <v>1318</v>
      </c>
      <c r="E278" s="529" t="s">
        <v>1319</v>
      </c>
      <c r="F278" s="496">
        <v>40850</v>
      </c>
      <c r="G278" s="496">
        <v>40907</v>
      </c>
      <c r="H278" s="497" t="s">
        <v>262</v>
      </c>
      <c r="I278" s="497" t="s">
        <v>1275</v>
      </c>
      <c r="J278" s="531">
        <v>1</v>
      </c>
      <c r="K278" s="531">
        <v>0.91</v>
      </c>
      <c r="L278" s="497">
        <v>101</v>
      </c>
      <c r="M278" s="529" t="s">
        <v>473</v>
      </c>
      <c r="N278" s="498">
        <v>1686548.1</v>
      </c>
    </row>
    <row r="279" spans="2:14" ht="30">
      <c r="B279" s="494" t="s">
        <v>1320</v>
      </c>
      <c r="C279" s="528" t="s">
        <v>1321</v>
      </c>
      <c r="D279" s="529" t="s">
        <v>1322</v>
      </c>
      <c r="E279" s="529" t="s">
        <v>651</v>
      </c>
      <c r="F279" s="496">
        <v>40850</v>
      </c>
      <c r="G279" s="496">
        <v>40907</v>
      </c>
      <c r="H279" s="497" t="s">
        <v>262</v>
      </c>
      <c r="I279" s="497" t="s">
        <v>1275</v>
      </c>
      <c r="J279" s="531">
        <v>1</v>
      </c>
      <c r="K279" s="531">
        <v>0.96</v>
      </c>
      <c r="L279" s="497">
        <v>101</v>
      </c>
      <c r="M279" s="529" t="s">
        <v>473</v>
      </c>
      <c r="N279" s="498">
        <v>1170099.97</v>
      </c>
    </row>
    <row r="280" spans="2:14" ht="30">
      <c r="B280" s="494" t="s">
        <v>1323</v>
      </c>
      <c r="C280" s="528" t="s">
        <v>1324</v>
      </c>
      <c r="D280" s="529" t="s">
        <v>1325</v>
      </c>
      <c r="E280" s="529" t="s">
        <v>1326</v>
      </c>
      <c r="F280" s="496">
        <v>40931</v>
      </c>
      <c r="G280" s="496">
        <v>40990</v>
      </c>
      <c r="H280" s="497" t="s">
        <v>262</v>
      </c>
      <c r="I280" s="497" t="s">
        <v>1275</v>
      </c>
      <c r="J280" s="531">
        <v>1</v>
      </c>
      <c r="K280" s="531">
        <v>0.93</v>
      </c>
      <c r="L280" s="497">
        <v>101</v>
      </c>
      <c r="M280" s="529" t="s">
        <v>473</v>
      </c>
      <c r="N280" s="498">
        <v>1355872.38</v>
      </c>
    </row>
    <row r="281" spans="2:14" ht="45">
      <c r="B281" s="494" t="s">
        <v>1327</v>
      </c>
      <c r="C281" s="528" t="s">
        <v>1328</v>
      </c>
      <c r="D281" s="529" t="s">
        <v>1329</v>
      </c>
      <c r="E281" s="529" t="s">
        <v>468</v>
      </c>
      <c r="F281" s="496">
        <v>41610</v>
      </c>
      <c r="G281" s="496">
        <v>41634</v>
      </c>
      <c r="H281" s="497" t="s">
        <v>262</v>
      </c>
      <c r="I281" s="497" t="s">
        <v>1275</v>
      </c>
      <c r="J281" s="531">
        <v>1</v>
      </c>
      <c r="K281" s="531">
        <v>0.64</v>
      </c>
      <c r="L281" s="497">
        <v>605</v>
      </c>
      <c r="M281" s="529" t="s">
        <v>1330</v>
      </c>
      <c r="N281" s="498">
        <v>955742.31</v>
      </c>
    </row>
    <row r="282" spans="2:14" ht="60">
      <c r="B282" s="494" t="s">
        <v>1331</v>
      </c>
      <c r="C282" s="528" t="s">
        <v>1332</v>
      </c>
      <c r="D282" s="529" t="s">
        <v>1333</v>
      </c>
      <c r="E282" s="529" t="s">
        <v>1334</v>
      </c>
      <c r="F282" s="496">
        <v>41610</v>
      </c>
      <c r="G282" s="496">
        <v>41634</v>
      </c>
      <c r="H282" s="497" t="s">
        <v>262</v>
      </c>
      <c r="I282" s="497" t="s">
        <v>1275</v>
      </c>
      <c r="J282" s="531">
        <v>1</v>
      </c>
      <c r="K282" s="531">
        <v>0.96</v>
      </c>
      <c r="L282" s="497">
        <v>605</v>
      </c>
      <c r="M282" s="529" t="s">
        <v>1330</v>
      </c>
      <c r="N282" s="498">
        <v>1430759.3</v>
      </c>
    </row>
    <row r="283" spans="2:14" ht="60">
      <c r="B283" s="494" t="s">
        <v>1335</v>
      </c>
      <c r="C283" s="528" t="s">
        <v>1336</v>
      </c>
      <c r="D283" s="529" t="s">
        <v>1337</v>
      </c>
      <c r="E283" s="529" t="s">
        <v>1338</v>
      </c>
      <c r="F283" s="496">
        <v>41610</v>
      </c>
      <c r="G283" s="496">
        <v>41634</v>
      </c>
      <c r="H283" s="497" t="s">
        <v>262</v>
      </c>
      <c r="I283" s="497" t="s">
        <v>1275</v>
      </c>
      <c r="J283" s="531">
        <v>1</v>
      </c>
      <c r="K283" s="531">
        <v>0.94</v>
      </c>
      <c r="L283" s="497">
        <v>605</v>
      </c>
      <c r="M283" s="529" t="s">
        <v>1330</v>
      </c>
      <c r="N283" s="498">
        <v>1497400</v>
      </c>
    </row>
    <row r="284" spans="2:14" ht="30">
      <c r="B284" s="494" t="s">
        <v>1339</v>
      </c>
      <c r="C284" s="528" t="s">
        <v>1340</v>
      </c>
      <c r="D284" s="529" t="s">
        <v>1341</v>
      </c>
      <c r="E284" s="529" t="s">
        <v>863</v>
      </c>
      <c r="F284" s="496">
        <v>40833</v>
      </c>
      <c r="G284" s="496">
        <v>40892</v>
      </c>
      <c r="H284" s="497" t="s">
        <v>262</v>
      </c>
      <c r="I284" s="497" t="s">
        <v>1275</v>
      </c>
      <c r="J284" s="531">
        <v>1</v>
      </c>
      <c r="K284" s="531">
        <v>0.96</v>
      </c>
      <c r="L284" s="497">
        <v>427</v>
      </c>
      <c r="M284" s="529" t="s">
        <v>808</v>
      </c>
      <c r="N284" s="498">
        <v>772469.74</v>
      </c>
    </row>
    <row r="285" spans="2:14" ht="45">
      <c r="B285" s="494" t="s">
        <v>1342</v>
      </c>
      <c r="C285" s="528" t="s">
        <v>1343</v>
      </c>
      <c r="D285" s="529" t="s">
        <v>1344</v>
      </c>
      <c r="E285" s="529" t="s">
        <v>1345</v>
      </c>
      <c r="F285" s="496">
        <v>38569</v>
      </c>
      <c r="G285" s="496">
        <v>38629</v>
      </c>
      <c r="H285" s="497" t="s">
        <v>262</v>
      </c>
      <c r="I285" s="497" t="s">
        <v>1275</v>
      </c>
      <c r="J285" s="531">
        <v>1</v>
      </c>
      <c r="K285" s="531">
        <v>0.98</v>
      </c>
      <c r="L285" s="497">
        <v>501</v>
      </c>
      <c r="M285" s="529" t="s">
        <v>1073</v>
      </c>
      <c r="N285" s="498">
        <v>999999.09</v>
      </c>
    </row>
    <row r="286" spans="2:14" ht="45">
      <c r="B286" s="494" t="s">
        <v>1346</v>
      </c>
      <c r="C286" s="528" t="s">
        <v>1347</v>
      </c>
      <c r="D286" s="529" t="s">
        <v>1348</v>
      </c>
      <c r="E286" s="529" t="s">
        <v>1349</v>
      </c>
      <c r="F286" s="496">
        <v>38569</v>
      </c>
      <c r="G286" s="496">
        <v>38629</v>
      </c>
      <c r="H286" s="497" t="s">
        <v>262</v>
      </c>
      <c r="I286" s="497" t="s">
        <v>1275</v>
      </c>
      <c r="J286" s="531">
        <v>1</v>
      </c>
      <c r="K286" s="531">
        <v>0.98</v>
      </c>
      <c r="L286" s="497">
        <v>501</v>
      </c>
      <c r="M286" s="529" t="s">
        <v>1073</v>
      </c>
      <c r="N286" s="498">
        <v>1665421.21</v>
      </c>
    </row>
    <row r="287" spans="2:14" ht="30">
      <c r="B287" s="494" t="s">
        <v>1350</v>
      </c>
      <c r="C287" s="528" t="s">
        <v>1351</v>
      </c>
      <c r="D287" s="529" t="s">
        <v>1352</v>
      </c>
      <c r="E287" s="529" t="s">
        <v>1345</v>
      </c>
      <c r="F287" s="496">
        <v>40822</v>
      </c>
      <c r="G287" s="496">
        <v>40882</v>
      </c>
      <c r="H287" s="497" t="s">
        <v>262</v>
      </c>
      <c r="I287" s="497" t="s">
        <v>1275</v>
      </c>
      <c r="J287" s="531">
        <v>1</v>
      </c>
      <c r="K287" s="531">
        <v>0.96</v>
      </c>
      <c r="L287" s="497">
        <v>508</v>
      </c>
      <c r="M287" s="529" t="s">
        <v>1078</v>
      </c>
      <c r="N287" s="498">
        <v>1498072</v>
      </c>
    </row>
    <row r="288" spans="2:14" ht="30">
      <c r="B288" s="494" t="s">
        <v>1353</v>
      </c>
      <c r="C288" s="528" t="s">
        <v>1354</v>
      </c>
      <c r="D288" s="529" t="s">
        <v>1355</v>
      </c>
      <c r="E288" s="529" t="s">
        <v>1356</v>
      </c>
      <c r="F288" s="496">
        <v>40042</v>
      </c>
      <c r="G288" s="496">
        <v>40102</v>
      </c>
      <c r="H288" s="497" t="s">
        <v>262</v>
      </c>
      <c r="I288" s="497" t="s">
        <v>1275</v>
      </c>
      <c r="J288" s="531">
        <v>1</v>
      </c>
      <c r="K288" s="531">
        <v>0.98</v>
      </c>
      <c r="L288" s="497">
        <v>601</v>
      </c>
      <c r="M288" s="529" t="s">
        <v>1357</v>
      </c>
      <c r="N288" s="498">
        <v>7547.83</v>
      </c>
    </row>
    <row r="289" spans="2:14" ht="30">
      <c r="B289" s="494" t="s">
        <v>1358</v>
      </c>
      <c r="C289" s="528" t="s">
        <v>1359</v>
      </c>
      <c r="D289" s="529" t="s">
        <v>1360</v>
      </c>
      <c r="E289" s="529" t="s">
        <v>386</v>
      </c>
      <c r="F289" s="496">
        <v>40646</v>
      </c>
      <c r="G289" s="496">
        <v>40691</v>
      </c>
      <c r="H289" s="497" t="s">
        <v>262</v>
      </c>
      <c r="I289" s="497" t="s">
        <v>1275</v>
      </c>
      <c r="J289" s="531">
        <v>1</v>
      </c>
      <c r="K289" s="531">
        <v>0.87</v>
      </c>
      <c r="L289" s="497">
        <v>603</v>
      </c>
      <c r="M289" s="529" t="s">
        <v>1361</v>
      </c>
      <c r="N289" s="498">
        <v>981378</v>
      </c>
    </row>
    <row r="290" spans="2:14" ht="30">
      <c r="B290" s="494" t="s">
        <v>1362</v>
      </c>
      <c r="C290" s="528" t="s">
        <v>1363</v>
      </c>
      <c r="D290" s="529" t="s">
        <v>1364</v>
      </c>
      <c r="E290" s="529" t="s">
        <v>1274</v>
      </c>
      <c r="F290" s="496">
        <v>41618</v>
      </c>
      <c r="G290" s="496">
        <v>41637</v>
      </c>
      <c r="H290" s="497" t="s">
        <v>262</v>
      </c>
      <c r="I290" s="497" t="s">
        <v>1275</v>
      </c>
      <c r="J290" s="531">
        <v>1</v>
      </c>
      <c r="K290" s="531">
        <v>0.98</v>
      </c>
      <c r="L290" s="497">
        <v>610</v>
      </c>
      <c r="M290" s="529" t="s">
        <v>1365</v>
      </c>
      <c r="N290" s="498">
        <v>15367984.51</v>
      </c>
    </row>
    <row r="291" spans="2:14" ht="30">
      <c r="B291" s="494" t="s">
        <v>1366</v>
      </c>
      <c r="C291" s="528" t="s">
        <v>1367</v>
      </c>
      <c r="D291" s="529" t="s">
        <v>1368</v>
      </c>
      <c r="E291" s="529" t="s">
        <v>1369</v>
      </c>
      <c r="F291" s="496">
        <v>41777</v>
      </c>
      <c r="G291" s="496">
        <v>41839</v>
      </c>
      <c r="H291" s="497" t="s">
        <v>262</v>
      </c>
      <c r="I291" s="497" t="s">
        <v>1275</v>
      </c>
      <c r="J291" s="531">
        <v>1</v>
      </c>
      <c r="K291" s="531">
        <v>0.98</v>
      </c>
      <c r="L291" s="497">
        <v>610</v>
      </c>
      <c r="M291" s="529" t="s">
        <v>1370</v>
      </c>
      <c r="N291" s="498">
        <v>7394000</v>
      </c>
    </row>
    <row r="292" spans="2:14" ht="45">
      <c r="B292" s="494" t="s">
        <v>1371</v>
      </c>
      <c r="C292" s="528" t="s">
        <v>1372</v>
      </c>
      <c r="D292" s="529" t="s">
        <v>1373</v>
      </c>
      <c r="E292" s="529" t="s">
        <v>524</v>
      </c>
      <c r="F292" s="496">
        <v>42170</v>
      </c>
      <c r="G292" s="496">
        <v>42299</v>
      </c>
      <c r="H292" s="497" t="s">
        <v>262</v>
      </c>
      <c r="I292" s="497" t="s">
        <v>1275</v>
      </c>
      <c r="J292" s="531">
        <v>1</v>
      </c>
      <c r="K292" s="531">
        <v>0.98</v>
      </c>
      <c r="L292" s="497">
        <v>610</v>
      </c>
      <c r="M292" s="529" t="s">
        <v>1374</v>
      </c>
      <c r="N292" s="498">
        <v>9404124.7699999996</v>
      </c>
    </row>
    <row r="293" spans="2:14" ht="30">
      <c r="B293" s="494" t="s">
        <v>1375</v>
      </c>
      <c r="C293" s="528" t="s">
        <v>1376</v>
      </c>
      <c r="D293" s="529" t="s">
        <v>1377</v>
      </c>
      <c r="E293" s="529" t="s">
        <v>1378</v>
      </c>
      <c r="F293" s="496">
        <v>43021</v>
      </c>
      <c r="G293" s="496">
        <v>43140</v>
      </c>
      <c r="H293" s="497" t="s">
        <v>262</v>
      </c>
      <c r="I293" s="497" t="s">
        <v>1275</v>
      </c>
      <c r="J293" s="531">
        <v>1</v>
      </c>
      <c r="K293" s="531">
        <v>0.95</v>
      </c>
      <c r="L293" s="497">
        <v>110</v>
      </c>
      <c r="M293" s="529" t="s">
        <v>1178</v>
      </c>
      <c r="N293" s="498">
        <v>4292816.71</v>
      </c>
    </row>
    <row r="294" spans="2:14" ht="30">
      <c r="B294" s="494" t="s">
        <v>1379</v>
      </c>
      <c r="C294" s="528" t="s">
        <v>1380</v>
      </c>
      <c r="D294" s="529" t="s">
        <v>1381</v>
      </c>
      <c r="E294" s="529" t="s">
        <v>524</v>
      </c>
      <c r="F294" s="496">
        <v>43033</v>
      </c>
      <c r="G294" s="496">
        <v>43092</v>
      </c>
      <c r="H294" s="497" t="s">
        <v>262</v>
      </c>
      <c r="I294" s="497" t="s">
        <v>1275</v>
      </c>
      <c r="J294" s="531">
        <v>1</v>
      </c>
      <c r="K294" s="531">
        <v>0.95</v>
      </c>
      <c r="L294" s="497">
        <v>110</v>
      </c>
      <c r="M294" s="529" t="s">
        <v>1178</v>
      </c>
      <c r="N294" s="498">
        <v>2111038.9300000002</v>
      </c>
    </row>
    <row r="295" spans="2:14" ht="45">
      <c r="B295" s="494" t="s">
        <v>1382</v>
      </c>
      <c r="C295" s="528" t="s">
        <v>1383</v>
      </c>
      <c r="D295" s="529" t="s">
        <v>1384</v>
      </c>
      <c r="E295" s="529" t="s">
        <v>1385</v>
      </c>
      <c r="F295" s="496">
        <v>43053</v>
      </c>
      <c r="G295" s="496">
        <v>43092</v>
      </c>
      <c r="H295" s="497" t="s">
        <v>262</v>
      </c>
      <c r="I295" s="497" t="s">
        <v>1275</v>
      </c>
      <c r="J295" s="531">
        <v>1</v>
      </c>
      <c r="K295" s="531">
        <v>0.96</v>
      </c>
      <c r="L295" s="497">
        <v>110</v>
      </c>
      <c r="M295" s="529" t="s">
        <v>1178</v>
      </c>
      <c r="N295" s="498">
        <v>434484.93</v>
      </c>
    </row>
    <row r="296" spans="2:14" ht="30">
      <c r="B296" s="494" t="s">
        <v>1386</v>
      </c>
      <c r="C296" s="528" t="s">
        <v>1387</v>
      </c>
      <c r="D296" s="529" t="s">
        <v>1388</v>
      </c>
      <c r="E296" s="529" t="s">
        <v>1385</v>
      </c>
      <c r="F296" s="496">
        <v>43241</v>
      </c>
      <c r="G296" s="496">
        <v>43330</v>
      </c>
      <c r="H296" s="497" t="s">
        <v>262</v>
      </c>
      <c r="I296" s="497" t="s">
        <v>1275</v>
      </c>
      <c r="J296" s="531">
        <v>1</v>
      </c>
      <c r="K296" s="531">
        <v>0.9</v>
      </c>
      <c r="L296" s="497">
        <v>110</v>
      </c>
      <c r="M296" s="529" t="s">
        <v>339</v>
      </c>
      <c r="N296" s="498">
        <v>4825387.66</v>
      </c>
    </row>
    <row r="297" spans="2:14" ht="30">
      <c r="B297" s="494" t="s">
        <v>1389</v>
      </c>
      <c r="C297" s="528" t="s">
        <v>1390</v>
      </c>
      <c r="D297" s="529" t="s">
        <v>1391</v>
      </c>
      <c r="E297" s="529" t="s">
        <v>1392</v>
      </c>
      <c r="F297" s="496">
        <v>43382</v>
      </c>
      <c r="G297" s="496">
        <v>43415</v>
      </c>
      <c r="H297" s="497" t="s">
        <v>262</v>
      </c>
      <c r="I297" s="497" t="s">
        <v>1275</v>
      </c>
      <c r="J297" s="531">
        <v>0.98</v>
      </c>
      <c r="K297" s="531">
        <v>0.95</v>
      </c>
      <c r="L297" s="497">
        <v>110</v>
      </c>
      <c r="M297" s="529" t="s">
        <v>339</v>
      </c>
      <c r="N297" s="498">
        <v>1999061.61</v>
      </c>
    </row>
    <row r="298" spans="2:14" ht="30">
      <c r="B298" s="494" t="s">
        <v>1393</v>
      </c>
      <c r="C298" s="528" t="s">
        <v>1394</v>
      </c>
      <c r="D298" s="529" t="s">
        <v>1395</v>
      </c>
      <c r="E298" s="529" t="s">
        <v>266</v>
      </c>
      <c r="F298" s="496">
        <v>43069</v>
      </c>
      <c r="G298" s="496">
        <v>43098</v>
      </c>
      <c r="H298" s="497" t="s">
        <v>262</v>
      </c>
      <c r="I298" s="497" t="s">
        <v>1275</v>
      </c>
      <c r="J298" s="531">
        <v>1</v>
      </c>
      <c r="K298" s="531">
        <v>0.95</v>
      </c>
      <c r="L298" s="497">
        <v>110</v>
      </c>
      <c r="M298" s="529" t="s">
        <v>1396</v>
      </c>
      <c r="N298" s="498">
        <v>1640795.3</v>
      </c>
    </row>
    <row r="299" spans="2:14" ht="30">
      <c r="B299" s="494" t="s">
        <v>1397</v>
      </c>
      <c r="C299" s="528" t="s">
        <v>1398</v>
      </c>
      <c r="D299" s="529" t="s">
        <v>1399</v>
      </c>
      <c r="E299" s="529" t="s">
        <v>398</v>
      </c>
      <c r="F299" s="496">
        <v>43215</v>
      </c>
      <c r="G299" s="496">
        <v>43274</v>
      </c>
      <c r="H299" s="497" t="s">
        <v>262</v>
      </c>
      <c r="I299" s="497" t="s">
        <v>1275</v>
      </c>
      <c r="J299" s="531">
        <v>0.95</v>
      </c>
      <c r="K299" s="531">
        <v>0.9</v>
      </c>
      <c r="L299" s="497">
        <v>110</v>
      </c>
      <c r="M299" s="529" t="s">
        <v>358</v>
      </c>
      <c r="N299" s="498">
        <v>3965193.9</v>
      </c>
    </row>
    <row r="300" spans="2:14" ht="30">
      <c r="B300" s="494" t="s">
        <v>1400</v>
      </c>
      <c r="C300" s="528" t="s">
        <v>1401</v>
      </c>
      <c r="D300" s="529" t="s">
        <v>1402</v>
      </c>
      <c r="E300" s="529" t="s">
        <v>277</v>
      </c>
      <c r="F300" s="496">
        <v>43241</v>
      </c>
      <c r="G300" s="496">
        <v>43360</v>
      </c>
      <c r="H300" s="497" t="s">
        <v>262</v>
      </c>
      <c r="I300" s="497" t="s">
        <v>1275</v>
      </c>
      <c r="J300" s="531">
        <v>1</v>
      </c>
      <c r="K300" s="531">
        <v>0.98</v>
      </c>
      <c r="L300" s="497">
        <v>110</v>
      </c>
      <c r="M300" s="529" t="s">
        <v>358</v>
      </c>
      <c r="N300" s="498">
        <v>1434121.22</v>
      </c>
    </row>
    <row r="301" spans="2:14" ht="1.5" customHeight="1" thickBot="1">
      <c r="B301" s="499"/>
      <c r="C301" s="532"/>
      <c r="D301" s="533"/>
      <c r="E301" s="534"/>
      <c r="F301" s="535"/>
      <c r="G301" s="535"/>
      <c r="H301" s="502"/>
      <c r="I301" s="502"/>
      <c r="J301" s="536"/>
      <c r="K301" s="536"/>
      <c r="L301" s="502"/>
      <c r="M301" s="533"/>
      <c r="N301" s="537"/>
    </row>
    <row r="302" spans="2:14" ht="15.75" thickBot="1">
      <c r="M302" s="507" t="s">
        <v>372</v>
      </c>
      <c r="N302" s="504">
        <f>SUM(N10:N301)</f>
        <v>866583810.41000021</v>
      </c>
    </row>
    <row r="303" spans="2:14" ht="15.75" thickTop="1">
      <c r="N303" s="538"/>
    </row>
    <row r="304" spans="2:14">
      <c r="N304" s="538"/>
    </row>
    <row r="305" spans="14:14">
      <c r="N305" s="538"/>
    </row>
    <row r="306" spans="14:14">
      <c r="N306" s="538"/>
    </row>
    <row r="307" spans="14:14">
      <c r="N307" s="538"/>
    </row>
    <row r="308" spans="14:14">
      <c r="N308" s="538"/>
    </row>
    <row r="309" spans="14:14">
      <c r="N309" s="538"/>
    </row>
    <row r="310" spans="14:14">
      <c r="N310" s="538"/>
    </row>
    <row r="311" spans="14:14">
      <c r="N311" s="538"/>
    </row>
    <row r="312" spans="14:14">
      <c r="N312" s="538"/>
    </row>
    <row r="313" spans="14:14">
      <c r="N313" s="538"/>
    </row>
    <row r="314" spans="14:14">
      <c r="N314" s="538"/>
    </row>
    <row r="315" spans="14:14">
      <c r="N315" s="538"/>
    </row>
    <row r="316" spans="14:14">
      <c r="N316" s="538"/>
    </row>
    <row r="317" spans="14:14">
      <c r="N317" s="538"/>
    </row>
    <row r="318" spans="14:14">
      <c r="N318" s="538"/>
    </row>
    <row r="319" spans="14:14">
      <c r="N319" s="538"/>
    </row>
    <row r="320" spans="14:14">
      <c r="N320" s="538"/>
    </row>
    <row r="321" spans="2:14">
      <c r="N321" s="538"/>
    </row>
    <row r="322" spans="2:14">
      <c r="N322" s="538"/>
    </row>
    <row r="323" spans="2:14">
      <c r="N323" s="538"/>
    </row>
    <row r="324" spans="2:14">
      <c r="N324" s="538"/>
    </row>
    <row r="325" spans="2:14">
      <c r="B325" s="867"/>
      <c r="C325" s="867"/>
      <c r="D325" s="867"/>
      <c r="E325" s="867"/>
      <c r="F325" s="867"/>
      <c r="G325" s="867"/>
      <c r="H325" s="867"/>
      <c r="I325" s="867"/>
      <c r="J325" s="867"/>
      <c r="K325" s="867"/>
      <c r="L325" s="867"/>
      <c r="M325" s="867"/>
      <c r="N325" s="867"/>
    </row>
  </sheetData>
  <mergeCells count="12">
    <mergeCell ref="L7:N7"/>
    <mergeCell ref="B325:N325"/>
    <mergeCell ref="B2:N2"/>
    <mergeCell ref="B7:B8"/>
    <mergeCell ref="C7:C8"/>
    <mergeCell ref="D7:D8"/>
    <mergeCell ref="E7:E8"/>
    <mergeCell ref="F7:F8"/>
    <mergeCell ref="G7:G8"/>
    <mergeCell ref="H7:H8"/>
    <mergeCell ref="I7:I8"/>
    <mergeCell ref="J7:K7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36"/>
  <sheetViews>
    <sheetView showGridLines="0" topLeftCell="B1" zoomScale="90" zoomScaleNormal="90" workbookViewId="0">
      <selection activeCell="H12" sqref="H12"/>
    </sheetView>
  </sheetViews>
  <sheetFormatPr baseColWidth="10" defaultRowHeight="15"/>
  <cols>
    <col min="1" max="1" width="1" customWidth="1"/>
    <col min="2" max="6" width="26.5703125" customWidth="1"/>
    <col min="7" max="7" width="26.5703125" style="160" customWidth="1"/>
    <col min="8" max="8" width="42.85546875" customWidth="1"/>
  </cols>
  <sheetData>
    <row r="1" spans="2:8" ht="3.75" customHeight="1" thickBot="1">
      <c r="G1"/>
    </row>
    <row r="2" spans="2:8" ht="68.25" customHeight="1" thickTop="1">
      <c r="B2" s="884" t="s">
        <v>124</v>
      </c>
      <c r="C2" s="885"/>
      <c r="D2" s="885"/>
      <c r="E2" s="885"/>
      <c r="F2" s="885"/>
      <c r="G2" s="885"/>
      <c r="H2" s="886"/>
    </row>
    <row r="3" spans="2:8">
      <c r="B3" s="49" t="s">
        <v>59</v>
      </c>
      <c r="C3" s="539" t="s">
        <v>373</v>
      </c>
      <c r="D3" s="50"/>
      <c r="E3" s="50"/>
      <c r="F3" s="51"/>
      <c r="G3" s="51"/>
      <c r="H3" s="52" t="s">
        <v>1403</v>
      </c>
    </row>
    <row r="4" spans="2:8" ht="6" customHeight="1" thickBot="1">
      <c r="B4" s="136"/>
      <c r="C4" s="53"/>
      <c r="D4" s="53"/>
      <c r="E4" s="53"/>
      <c r="F4" s="54"/>
      <c r="G4" s="54"/>
      <c r="H4" s="55"/>
    </row>
    <row r="5" spans="2:8" ht="6" customHeight="1" thickTop="1" thickBot="1">
      <c r="G5"/>
    </row>
    <row r="6" spans="2:8" ht="23.25" customHeight="1" thickTop="1">
      <c r="B6" s="887" t="s">
        <v>1404</v>
      </c>
      <c r="C6" s="890" t="s">
        <v>1405</v>
      </c>
      <c r="D6" s="893" t="s">
        <v>1406</v>
      </c>
      <c r="E6" s="890" t="s">
        <v>1407</v>
      </c>
      <c r="F6" s="893" t="s">
        <v>1408</v>
      </c>
      <c r="G6" s="895" t="s">
        <v>1409</v>
      </c>
      <c r="H6" s="898" t="s">
        <v>1410</v>
      </c>
    </row>
    <row r="7" spans="2:8" ht="23.25" customHeight="1">
      <c r="B7" s="888"/>
      <c r="C7" s="891"/>
      <c r="D7" s="891"/>
      <c r="E7" s="891"/>
      <c r="F7" s="891"/>
      <c r="G7" s="896"/>
      <c r="H7" s="899"/>
    </row>
    <row r="8" spans="2:8" ht="23.25" customHeight="1" thickBot="1">
      <c r="B8" s="889"/>
      <c r="C8" s="892"/>
      <c r="D8" s="894"/>
      <c r="E8" s="892"/>
      <c r="F8" s="894"/>
      <c r="G8" s="897"/>
      <c r="H8" s="900"/>
    </row>
    <row r="9" spans="2:8" ht="6" customHeight="1" thickTop="1" thickBot="1">
      <c r="G9"/>
    </row>
    <row r="10" spans="2:8" ht="15.75" thickTop="1">
      <c r="B10" s="540"/>
      <c r="C10" s="137"/>
      <c r="D10" s="137"/>
      <c r="E10" s="137"/>
      <c r="F10" s="138"/>
      <c r="G10" s="249"/>
      <c r="H10" s="139"/>
    </row>
    <row r="11" spans="2:8" ht="27">
      <c r="B11" s="541"/>
      <c r="C11" s="56"/>
      <c r="D11" s="56"/>
      <c r="E11" s="56"/>
      <c r="F11" s="57"/>
      <c r="G11" s="542"/>
      <c r="H11" s="543" t="s">
        <v>1411</v>
      </c>
    </row>
    <row r="12" spans="2:8">
      <c r="B12" s="544"/>
      <c r="C12" s="56"/>
      <c r="D12" s="56"/>
      <c r="E12" s="56"/>
      <c r="F12" s="59"/>
      <c r="G12" s="542"/>
      <c r="H12" s="58"/>
    </row>
    <row r="13" spans="2:8">
      <c r="B13" s="541"/>
      <c r="C13" s="56"/>
      <c r="D13" s="56"/>
      <c r="E13" s="56"/>
      <c r="F13" s="57"/>
      <c r="G13" s="542"/>
      <c r="H13" s="58"/>
    </row>
    <row r="14" spans="2:8">
      <c r="B14" s="544"/>
      <c r="C14" s="56"/>
      <c r="D14" s="56"/>
      <c r="E14" s="56"/>
      <c r="F14" s="59"/>
      <c r="G14" s="542"/>
      <c r="H14" s="58"/>
    </row>
    <row r="15" spans="2:8">
      <c r="B15" s="541"/>
      <c r="C15" s="56"/>
      <c r="D15" s="56"/>
      <c r="E15" s="56"/>
      <c r="F15" s="57"/>
      <c r="G15" s="542"/>
      <c r="H15" s="58"/>
    </row>
    <row r="16" spans="2:8">
      <c r="B16" s="541"/>
      <c r="C16" s="56"/>
      <c r="D16" s="56"/>
      <c r="E16" s="56"/>
      <c r="F16" s="57"/>
      <c r="G16" s="542"/>
      <c r="H16" s="58"/>
    </row>
    <row r="17" spans="2:8">
      <c r="B17" s="541"/>
      <c r="C17" s="56"/>
      <c r="D17" s="56"/>
      <c r="E17" s="56"/>
      <c r="F17" s="57"/>
      <c r="G17" s="542"/>
      <c r="H17" s="58"/>
    </row>
    <row r="18" spans="2:8">
      <c r="B18" s="541"/>
      <c r="C18" s="56"/>
      <c r="D18" s="56"/>
      <c r="E18" s="56"/>
      <c r="F18" s="57"/>
      <c r="G18" s="542"/>
      <c r="H18" s="58"/>
    </row>
    <row r="19" spans="2:8">
      <c r="B19" s="541"/>
      <c r="C19" s="56"/>
      <c r="D19" s="56"/>
      <c r="E19" s="56"/>
      <c r="F19" s="57"/>
      <c r="G19" s="542"/>
      <c r="H19" s="58"/>
    </row>
    <row r="20" spans="2:8">
      <c r="B20" s="541"/>
      <c r="C20" s="56"/>
      <c r="D20" s="56"/>
      <c r="E20" s="56"/>
      <c r="F20" s="57"/>
      <c r="G20" s="542"/>
      <c r="H20" s="58"/>
    </row>
    <row r="21" spans="2:8">
      <c r="B21" s="544"/>
      <c r="C21" s="56"/>
      <c r="D21" s="56"/>
      <c r="E21" s="56"/>
      <c r="F21" s="59"/>
      <c r="G21" s="542"/>
      <c r="H21" s="58"/>
    </row>
    <row r="22" spans="2:8">
      <c r="B22" s="541"/>
      <c r="C22" s="56"/>
      <c r="D22" s="56"/>
      <c r="E22" s="56"/>
      <c r="F22" s="57"/>
      <c r="G22" s="542"/>
      <c r="H22" s="58"/>
    </row>
    <row r="23" spans="2:8">
      <c r="B23" s="544"/>
      <c r="C23" s="56"/>
      <c r="D23" s="56"/>
      <c r="E23" s="56"/>
      <c r="F23" s="59"/>
      <c r="G23" s="542"/>
      <c r="H23" s="58"/>
    </row>
    <row r="24" spans="2:8">
      <c r="B24" s="541"/>
      <c r="C24" s="56"/>
      <c r="D24" s="56"/>
      <c r="E24" s="56"/>
      <c r="F24" s="60"/>
      <c r="G24" s="545"/>
      <c r="H24" s="58"/>
    </row>
    <row r="25" spans="2:8">
      <c r="B25" s="544"/>
      <c r="C25" s="56"/>
      <c r="D25" s="56"/>
      <c r="E25" s="56"/>
      <c r="F25" s="61"/>
      <c r="G25" s="546"/>
      <c r="H25" s="58"/>
    </row>
    <row r="26" spans="2:8">
      <c r="B26" s="547"/>
      <c r="C26" s="62"/>
      <c r="D26" s="62"/>
      <c r="E26" s="62"/>
      <c r="F26" s="61"/>
      <c r="G26" s="546"/>
      <c r="H26" s="58"/>
    </row>
    <row r="27" spans="2:8">
      <c r="B27" s="544"/>
      <c r="C27" s="56"/>
      <c r="D27" s="56"/>
      <c r="E27" s="56"/>
      <c r="F27" s="61"/>
      <c r="G27" s="546"/>
      <c r="H27" s="58"/>
    </row>
    <row r="28" spans="2:8">
      <c r="B28" s="541"/>
      <c r="C28" s="56"/>
      <c r="D28" s="56"/>
      <c r="E28" s="56"/>
      <c r="F28" s="61"/>
      <c r="G28" s="546"/>
      <c r="H28" s="58"/>
    </row>
    <row r="29" spans="2:8">
      <c r="B29" s="544"/>
      <c r="C29" s="56"/>
      <c r="D29" s="56"/>
      <c r="E29" s="56"/>
      <c r="F29" s="61"/>
      <c r="G29" s="546"/>
      <c r="H29" s="58"/>
    </row>
    <row r="30" spans="2:8">
      <c r="B30" s="541"/>
      <c r="C30" s="56"/>
      <c r="D30" s="56"/>
      <c r="E30" s="56"/>
      <c r="F30" s="61"/>
      <c r="G30" s="546"/>
      <c r="H30" s="58"/>
    </row>
    <row r="31" spans="2:8">
      <c r="B31" s="544"/>
      <c r="C31" s="56"/>
      <c r="D31" s="56"/>
      <c r="E31" s="56"/>
      <c r="F31" s="61"/>
      <c r="G31" s="546"/>
      <c r="H31" s="58"/>
    </row>
    <row r="32" spans="2:8">
      <c r="B32" s="541"/>
      <c r="C32" s="56"/>
      <c r="D32" s="56"/>
      <c r="E32" s="56"/>
      <c r="F32" s="61"/>
      <c r="G32" s="546"/>
      <c r="H32" s="58"/>
    </row>
    <row r="33" spans="2:8" ht="15.75">
      <c r="B33" s="548"/>
      <c r="C33" s="56"/>
      <c r="D33" s="56"/>
      <c r="E33" s="56"/>
      <c r="F33" s="60"/>
      <c r="G33" s="545"/>
      <c r="H33" s="58"/>
    </row>
    <row r="34" spans="2:8" ht="15.75" thickBot="1">
      <c r="B34" s="549"/>
      <c r="C34" s="63"/>
      <c r="D34" s="63"/>
      <c r="E34" s="63"/>
      <c r="F34" s="64"/>
      <c r="G34" s="250"/>
      <c r="H34" s="140"/>
    </row>
    <row r="35" spans="2:8" ht="16.5" thickTop="1">
      <c r="B35" s="65"/>
      <c r="C35" s="66"/>
      <c r="D35" s="66"/>
      <c r="E35" s="66"/>
      <c r="F35" s="67" t="s">
        <v>1412</v>
      </c>
      <c r="G35" s="550">
        <f>SUM(G10:G34)</f>
        <v>0</v>
      </c>
      <c r="H35" s="68"/>
    </row>
    <row r="36" spans="2:8">
      <c r="B36" s="883"/>
      <c r="C36" s="883"/>
      <c r="D36" s="883"/>
      <c r="E36" s="883"/>
      <c r="F36" s="883"/>
      <c r="G36" s="883"/>
      <c r="H36" s="883"/>
    </row>
  </sheetData>
  <mergeCells count="9">
    <mergeCell ref="B36:H36"/>
    <mergeCell ref="B2:H2"/>
    <mergeCell ref="B6:B8"/>
    <mergeCell ref="C6:C8"/>
    <mergeCell ref="D6:D8"/>
    <mergeCell ref="E6:E8"/>
    <mergeCell ref="F6:F8"/>
    <mergeCell ref="G6:G8"/>
    <mergeCell ref="H6:H8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1"/>
  <sheetViews>
    <sheetView showGridLines="0" zoomScale="90" zoomScaleNormal="90" zoomScaleSheetLayoutView="70" workbookViewId="0"/>
  </sheetViews>
  <sheetFormatPr baseColWidth="10" defaultRowHeight="15"/>
  <cols>
    <col min="1" max="1" width="2.28515625" style="1" customWidth="1"/>
    <col min="2" max="2" width="25.7109375" style="1" customWidth="1"/>
    <col min="3" max="3" width="35.28515625" style="1" customWidth="1"/>
    <col min="4" max="4" width="18.7109375" style="1" customWidth="1"/>
    <col min="5" max="5" width="20.42578125" style="1" customWidth="1"/>
    <col min="6" max="6" width="18.7109375" style="1" customWidth="1"/>
    <col min="7" max="7" width="1.7109375" style="1" customWidth="1"/>
    <col min="8" max="10" width="18.140625" style="1" customWidth="1"/>
    <col min="11" max="11" width="22.42578125" style="1" customWidth="1"/>
    <col min="12" max="14" width="18.140625" style="1" customWidth="1"/>
    <col min="15" max="15" width="20.28515625" style="1" customWidth="1"/>
    <col min="16" max="17" width="18.140625" style="1" customWidth="1"/>
    <col min="18" max="18" width="1.7109375" style="1" customWidth="1"/>
    <col min="19" max="19" width="24.28515625" style="1" customWidth="1"/>
    <col min="20" max="20" width="1.85546875" style="1" customWidth="1"/>
    <col min="21" max="21" width="26.140625" style="1" customWidth="1"/>
    <col min="22" max="22" width="1.85546875" style="1" customWidth="1"/>
    <col min="23" max="23" width="11.42578125" style="1"/>
    <col min="24" max="24" width="24.85546875" style="1" customWidth="1"/>
    <col min="25" max="16384" width="11.42578125" style="1"/>
  </cols>
  <sheetData>
    <row r="1" spans="1:24" ht="6" customHeight="1" thickBot="1">
      <c r="V1" s="2"/>
    </row>
    <row r="2" spans="1:24" ht="33" customHeight="1" thickTop="1">
      <c r="B2" s="915" t="s">
        <v>190</v>
      </c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7"/>
      <c r="V2" s="358"/>
      <c r="W2" s="108"/>
      <c r="X2" s="108"/>
    </row>
    <row r="3" spans="1:24" ht="33" customHeight="1">
      <c r="A3" s="107"/>
      <c r="B3" s="918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20"/>
      <c r="V3" s="358"/>
      <c r="W3" s="108"/>
      <c r="X3" s="108"/>
    </row>
    <row r="4" spans="1:24" ht="33" customHeight="1" thickBot="1">
      <c r="B4" s="921" t="s">
        <v>1527</v>
      </c>
      <c r="C4" s="922"/>
      <c r="D4" s="922"/>
      <c r="E4" s="922"/>
      <c r="F4" s="922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359" t="s">
        <v>1528</v>
      </c>
      <c r="V4" s="360"/>
      <c r="W4" s="108"/>
      <c r="X4" s="108"/>
    </row>
    <row r="5" spans="1:24" ht="6" customHeight="1" thickTop="1" thickBot="1">
      <c r="B5" s="28"/>
      <c r="C5" s="28"/>
      <c r="D5" s="28"/>
      <c r="E5" s="28"/>
      <c r="F5" s="28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28"/>
    </row>
    <row r="6" spans="1:24" ht="55.5" customHeight="1" thickTop="1" thickBot="1">
      <c r="B6" s="915" t="s">
        <v>25</v>
      </c>
      <c r="C6" s="916"/>
      <c r="D6" s="910" t="s">
        <v>191</v>
      </c>
      <c r="E6" s="910"/>
      <c r="F6" s="910"/>
      <c r="G6" s="170"/>
      <c r="H6" s="913" t="s">
        <v>192</v>
      </c>
      <c r="I6" s="925"/>
      <c r="J6" s="925"/>
      <c r="K6" s="925"/>
      <c r="L6" s="925"/>
      <c r="M6" s="925"/>
      <c r="N6" s="925"/>
      <c r="O6" s="925"/>
      <c r="P6" s="925"/>
      <c r="Q6" s="914"/>
      <c r="R6" s="171"/>
      <c r="S6" s="926" t="s">
        <v>193</v>
      </c>
      <c r="T6" s="171"/>
      <c r="U6" s="928" t="s">
        <v>194</v>
      </c>
      <c r="V6" s="171"/>
    </row>
    <row r="7" spans="1:24" ht="85.5" customHeight="1" thickTop="1" thickBot="1">
      <c r="B7" s="923"/>
      <c r="C7" s="924"/>
      <c r="D7" s="113" t="s">
        <v>51</v>
      </c>
      <c r="E7" s="113" t="s">
        <v>52</v>
      </c>
      <c r="F7" s="164" t="s">
        <v>195</v>
      </c>
      <c r="H7" s="113" t="s">
        <v>209</v>
      </c>
      <c r="I7" s="113" t="s">
        <v>31</v>
      </c>
      <c r="J7" s="113" t="s">
        <v>208</v>
      </c>
      <c r="K7" s="113" t="s">
        <v>207</v>
      </c>
      <c r="L7" s="113" t="s">
        <v>206</v>
      </c>
      <c r="M7" s="113" t="s">
        <v>205</v>
      </c>
      <c r="N7" s="113" t="s">
        <v>23</v>
      </c>
      <c r="O7" s="113" t="s">
        <v>11</v>
      </c>
      <c r="P7" s="113" t="s">
        <v>15</v>
      </c>
      <c r="Q7" s="361" t="s">
        <v>196</v>
      </c>
      <c r="R7" s="109"/>
      <c r="S7" s="927"/>
      <c r="T7" s="109"/>
      <c r="U7" s="929"/>
      <c r="V7" s="109"/>
    </row>
    <row r="8" spans="1:24" ht="8.25" customHeight="1" thickTop="1" thickBot="1">
      <c r="B8" s="29"/>
      <c r="C8" s="29"/>
      <c r="D8" s="29"/>
      <c r="E8" s="29"/>
      <c r="F8" s="30"/>
      <c r="H8" s="112"/>
      <c r="I8" s="105"/>
      <c r="J8" s="105"/>
      <c r="K8" s="105"/>
      <c r="L8" s="105"/>
      <c r="M8" s="105"/>
      <c r="N8" s="105"/>
      <c r="O8" s="105"/>
      <c r="P8" s="105"/>
      <c r="Q8" s="105"/>
      <c r="R8" s="111"/>
      <c r="S8" s="111"/>
      <c r="T8" s="111"/>
      <c r="U8" s="106"/>
      <c r="V8" s="111"/>
    </row>
    <row r="9" spans="1:24" ht="35.25" customHeight="1" thickTop="1" thickBot="1">
      <c r="B9" s="913" t="s">
        <v>119</v>
      </c>
      <c r="C9" s="914"/>
      <c r="D9" s="172"/>
      <c r="E9" s="173"/>
      <c r="F9" s="174"/>
      <c r="G9" s="115"/>
      <c r="H9" s="175"/>
      <c r="I9" s="176"/>
      <c r="J9" s="176"/>
      <c r="K9" s="176"/>
      <c r="L9" s="176"/>
      <c r="M9" s="176"/>
      <c r="N9" s="176"/>
      <c r="O9" s="176"/>
      <c r="P9" s="176"/>
      <c r="Q9" s="177"/>
      <c r="R9" s="109"/>
      <c r="S9" s="178"/>
      <c r="T9" s="109"/>
      <c r="U9" s="180"/>
      <c r="V9" s="109"/>
    </row>
    <row r="10" spans="1:24" ht="48" customHeight="1" thickTop="1">
      <c r="B10" s="904" t="s">
        <v>29</v>
      </c>
      <c r="C10" s="905"/>
      <c r="D10" s="181">
        <v>85937910.900000021</v>
      </c>
      <c r="E10" s="182">
        <v>170961.69999999998</v>
      </c>
      <c r="F10" s="362">
        <f>SUM(D10:E10)</f>
        <v>86108872.600000024</v>
      </c>
      <c r="G10" s="363"/>
      <c r="H10" s="183"/>
      <c r="I10" s="364"/>
      <c r="J10" s="364"/>
      <c r="K10" s="364">
        <v>11525760</v>
      </c>
      <c r="L10" s="364"/>
      <c r="M10" s="364">
        <v>34853785.030000001</v>
      </c>
      <c r="N10" s="364"/>
      <c r="O10" s="364"/>
      <c r="P10" s="364"/>
      <c r="Q10" s="365">
        <f>SUM(H10:P10)</f>
        <v>46379545.030000001</v>
      </c>
      <c r="R10" s="366"/>
      <c r="S10" s="367">
        <f>F10-Q10</f>
        <v>39729327.570000023</v>
      </c>
      <c r="T10" s="366"/>
      <c r="U10" s="368">
        <v>38388798.450000003</v>
      </c>
      <c r="V10" s="366"/>
      <c r="X10" s="759"/>
    </row>
    <row r="11" spans="1:24" ht="51" customHeight="1">
      <c r="B11" s="906" t="s">
        <v>30</v>
      </c>
      <c r="C11" s="908"/>
      <c r="D11" s="185">
        <v>507617238.02999997</v>
      </c>
      <c r="E11" s="186"/>
      <c r="F11" s="369">
        <f>SUM(D11:E11)</f>
        <v>507617238.02999997</v>
      </c>
      <c r="G11" s="363"/>
      <c r="H11" s="187"/>
      <c r="I11" s="188"/>
      <c r="J11" s="188">
        <v>507617238</v>
      </c>
      <c r="K11" s="188"/>
      <c r="L11" s="188"/>
      <c r="M11" s="188"/>
      <c r="N11" s="188"/>
      <c r="O11" s="188"/>
      <c r="P11" s="188"/>
      <c r="Q11" s="370">
        <f t="shared" ref="Q11:Q29" si="0">SUM(H11:P11)</f>
        <v>507617238</v>
      </c>
      <c r="R11" s="371"/>
      <c r="S11" s="372">
        <f t="shared" ref="S11:S20" si="1">F11-Q11</f>
        <v>2.9999971389770508E-2</v>
      </c>
      <c r="T11" s="371"/>
      <c r="U11" s="373">
        <v>0</v>
      </c>
      <c r="V11" s="371"/>
      <c r="X11" s="759"/>
    </row>
    <row r="12" spans="1:24" ht="35.25" customHeight="1">
      <c r="B12" s="737" t="s">
        <v>48</v>
      </c>
      <c r="C12" s="738"/>
      <c r="D12" s="185"/>
      <c r="E12" s="186"/>
      <c r="F12" s="374">
        <f t="shared" ref="F12:F27" si="2">SUM(D12:E12)</f>
        <v>0</v>
      </c>
      <c r="G12" s="363"/>
      <c r="H12" s="187"/>
      <c r="I12" s="188"/>
      <c r="J12" s="188"/>
      <c r="K12" s="188"/>
      <c r="L12" s="188"/>
      <c r="M12" s="188"/>
      <c r="N12" s="188"/>
      <c r="O12" s="188"/>
      <c r="P12" s="188"/>
      <c r="Q12" s="370">
        <f t="shared" si="0"/>
        <v>0</v>
      </c>
      <c r="R12" s="371"/>
      <c r="S12" s="372">
        <f t="shared" si="1"/>
        <v>0</v>
      </c>
      <c r="T12" s="371"/>
      <c r="U12" s="375"/>
      <c r="V12" s="371"/>
      <c r="X12" s="759"/>
    </row>
    <row r="13" spans="1:24" ht="63" customHeight="1">
      <c r="B13" s="906" t="s">
        <v>45</v>
      </c>
      <c r="C13" s="908"/>
      <c r="D13" s="185">
        <f>28582872</f>
        <v>28582872</v>
      </c>
      <c r="E13" s="186">
        <v>202204.76</v>
      </c>
      <c r="F13" s="369">
        <f t="shared" si="2"/>
        <v>28785076.760000002</v>
      </c>
      <c r="G13" s="363"/>
      <c r="H13" s="187"/>
      <c r="I13" s="188">
        <f>598799.42+6437222.22</f>
        <v>7036021.6399999997</v>
      </c>
      <c r="J13" s="188">
        <f>4289000+6788000</f>
        <v>11077000</v>
      </c>
      <c r="K13" s="188">
        <v>885000</v>
      </c>
      <c r="L13" s="188">
        <f>4737179.83+4054829.9+79869.36</f>
        <v>8871879.0899999999</v>
      </c>
      <c r="M13" s="188"/>
      <c r="N13" s="188"/>
      <c r="O13" s="188"/>
      <c r="P13" s="188"/>
      <c r="Q13" s="370">
        <f t="shared" si="0"/>
        <v>27869900.73</v>
      </c>
      <c r="R13" s="371"/>
      <c r="S13" s="372">
        <f>F13-Q13</f>
        <v>915176.03000000119</v>
      </c>
      <c r="T13" s="371"/>
      <c r="U13" s="375">
        <v>599999.98</v>
      </c>
      <c r="V13" s="371"/>
      <c r="X13" s="759"/>
    </row>
    <row r="14" spans="1:24" ht="35.25" customHeight="1">
      <c r="B14" s="906" t="s">
        <v>49</v>
      </c>
      <c r="C14" s="908"/>
      <c r="D14" s="185">
        <v>0</v>
      </c>
      <c r="E14" s="186">
        <v>0</v>
      </c>
      <c r="F14" s="369">
        <f t="shared" si="2"/>
        <v>0</v>
      </c>
      <c r="G14" s="363"/>
      <c r="H14" s="187"/>
      <c r="I14" s="188"/>
      <c r="J14" s="188"/>
      <c r="K14" s="188"/>
      <c r="L14" s="188"/>
      <c r="M14" s="188"/>
      <c r="N14" s="188"/>
      <c r="O14" s="188"/>
      <c r="P14" s="188"/>
      <c r="Q14" s="370">
        <f t="shared" si="0"/>
        <v>0</v>
      </c>
      <c r="R14" s="371"/>
      <c r="S14" s="372">
        <f t="shared" si="1"/>
        <v>0</v>
      </c>
      <c r="T14" s="371"/>
      <c r="U14" s="375"/>
      <c r="V14" s="371"/>
      <c r="X14" s="760"/>
    </row>
    <row r="15" spans="1:24" ht="35.25" customHeight="1">
      <c r="B15" s="906" t="s">
        <v>50</v>
      </c>
      <c r="C15" s="908"/>
      <c r="D15" s="185">
        <v>0</v>
      </c>
      <c r="E15" s="186">
        <v>0</v>
      </c>
      <c r="F15" s="369">
        <f t="shared" si="2"/>
        <v>0</v>
      </c>
      <c r="G15" s="363"/>
      <c r="H15" s="190"/>
      <c r="I15" s="188"/>
      <c r="J15" s="188"/>
      <c r="K15" s="188"/>
      <c r="L15" s="188"/>
      <c r="M15" s="188"/>
      <c r="N15" s="188"/>
      <c r="O15" s="188"/>
      <c r="P15" s="188"/>
      <c r="Q15" s="370">
        <f t="shared" si="0"/>
        <v>0</v>
      </c>
      <c r="R15" s="371"/>
      <c r="S15" s="372">
        <f t="shared" si="1"/>
        <v>0</v>
      </c>
      <c r="T15" s="371"/>
      <c r="U15" s="375"/>
      <c r="V15" s="371"/>
      <c r="X15" s="760"/>
    </row>
    <row r="16" spans="1:24" ht="35.25" customHeight="1">
      <c r="B16" s="906" t="s">
        <v>46</v>
      </c>
      <c r="C16" s="908"/>
      <c r="D16" s="185">
        <f>747627</f>
        <v>747627</v>
      </c>
      <c r="E16" s="186">
        <f>1092.96+266.17+1091.15+1032.6+1038.42+875.09+77.04</f>
        <v>5473.43</v>
      </c>
      <c r="F16" s="369">
        <f t="shared" si="2"/>
        <v>753100.43</v>
      </c>
      <c r="G16" s="363"/>
      <c r="H16" s="187"/>
      <c r="I16" s="188">
        <v>695536</v>
      </c>
      <c r="J16" s="188"/>
      <c r="K16" s="188"/>
      <c r="L16" s="188"/>
      <c r="M16" s="188"/>
      <c r="N16" s="188"/>
      <c r="O16" s="188"/>
      <c r="P16" s="188"/>
      <c r="Q16" s="370">
        <f t="shared" si="0"/>
        <v>695536</v>
      </c>
      <c r="R16" s="371"/>
      <c r="S16" s="372">
        <f t="shared" si="1"/>
        <v>57564.430000000051</v>
      </c>
      <c r="T16" s="371"/>
      <c r="U16" s="375">
        <v>0</v>
      </c>
      <c r="V16" s="371"/>
      <c r="X16" s="759"/>
    </row>
    <row r="17" spans="2:24" ht="35.25" customHeight="1">
      <c r="B17" s="906" t="s">
        <v>47</v>
      </c>
      <c r="C17" s="908"/>
      <c r="D17" s="185"/>
      <c r="E17" s="186"/>
      <c r="F17" s="369">
        <f>SUM(D17:E17)</f>
        <v>0</v>
      </c>
      <c r="G17" s="363"/>
      <c r="H17" s="187"/>
      <c r="I17" s="188"/>
      <c r="J17" s="188"/>
      <c r="K17" s="188"/>
      <c r="L17" s="188"/>
      <c r="M17" s="188"/>
      <c r="N17" s="188"/>
      <c r="O17" s="188"/>
      <c r="P17" s="188"/>
      <c r="Q17" s="370">
        <f t="shared" si="0"/>
        <v>0</v>
      </c>
      <c r="R17" s="371"/>
      <c r="S17" s="372">
        <f t="shared" si="1"/>
        <v>0</v>
      </c>
      <c r="T17" s="371"/>
      <c r="U17" s="375"/>
      <c r="V17" s="371"/>
      <c r="X17" s="760"/>
    </row>
    <row r="18" spans="2:24" ht="48" customHeight="1">
      <c r="B18" s="911" t="s">
        <v>197</v>
      </c>
      <c r="C18" s="912"/>
      <c r="D18" s="191"/>
      <c r="E18" s="192"/>
      <c r="F18" s="369">
        <f>SUM(D18:E18)</f>
        <v>0</v>
      </c>
      <c r="G18" s="363"/>
      <c r="H18" s="187"/>
      <c r="I18" s="188"/>
      <c r="J18" s="188"/>
      <c r="K18" s="188"/>
      <c r="L18" s="188"/>
      <c r="M18" s="188"/>
      <c r="N18" s="188"/>
      <c r="O18" s="188"/>
      <c r="P18" s="188"/>
      <c r="Q18" s="370">
        <f t="shared" si="0"/>
        <v>0</v>
      </c>
      <c r="R18" s="371"/>
      <c r="S18" s="372">
        <f t="shared" si="1"/>
        <v>0</v>
      </c>
      <c r="T18" s="371"/>
      <c r="U18" s="375"/>
      <c r="V18" s="371"/>
    </row>
    <row r="19" spans="2:24" ht="35.25" customHeight="1">
      <c r="B19" s="906" t="s">
        <v>1529</v>
      </c>
      <c r="C19" s="908"/>
      <c r="D19" s="185">
        <v>6392574.3499999996</v>
      </c>
      <c r="E19" s="186">
        <f>18.01+70.66+73.91+72.26</f>
        <v>234.83999999999997</v>
      </c>
      <c r="F19" s="369">
        <f t="shared" ref="F19" si="3">SUM(D19:E19)</f>
        <v>6392809.1899999995</v>
      </c>
      <c r="G19" s="363"/>
      <c r="H19" s="187"/>
      <c r="I19" s="188"/>
      <c r="J19" s="188"/>
      <c r="K19" s="188"/>
      <c r="L19" s="188"/>
      <c r="M19" s="188">
        <v>5942745.1600000001</v>
      </c>
      <c r="N19" s="188"/>
      <c r="O19" s="188"/>
      <c r="P19" s="188"/>
      <c r="Q19" s="370">
        <f t="shared" ref="Q19" si="4">SUM(H19:P19)</f>
        <v>5942745.1600000001</v>
      </c>
      <c r="R19" s="371"/>
      <c r="S19" s="372">
        <f t="shared" si="1"/>
        <v>450064.02999999933</v>
      </c>
      <c r="T19" s="371"/>
      <c r="U19" s="375">
        <v>0</v>
      </c>
      <c r="V19" s="371"/>
      <c r="X19" s="759"/>
    </row>
    <row r="20" spans="2:24" ht="35.25" customHeight="1" thickBot="1">
      <c r="B20" s="254"/>
      <c r="C20" s="255"/>
      <c r="D20" s="195"/>
      <c r="E20" s="196"/>
      <c r="F20" s="376">
        <f t="shared" si="2"/>
        <v>0</v>
      </c>
      <c r="G20" s="363"/>
      <c r="H20" s="193"/>
      <c r="I20" s="194"/>
      <c r="J20" s="194"/>
      <c r="K20" s="194"/>
      <c r="L20" s="194"/>
      <c r="M20" s="194"/>
      <c r="N20" s="194"/>
      <c r="O20" s="194"/>
      <c r="P20" s="194"/>
      <c r="Q20" s="377">
        <f t="shared" si="0"/>
        <v>0</v>
      </c>
      <c r="R20" s="371"/>
      <c r="S20" s="378">
        <f t="shared" si="1"/>
        <v>0</v>
      </c>
      <c r="T20" s="371"/>
      <c r="U20" s="375"/>
      <c r="V20" s="371"/>
      <c r="X20" s="761"/>
    </row>
    <row r="21" spans="2:24" ht="35.25" customHeight="1" thickTop="1" thickBot="1">
      <c r="B21" s="379"/>
      <c r="C21" s="380" t="s">
        <v>198</v>
      </c>
      <c r="D21" s="197">
        <f>SUM(D10:D20)</f>
        <v>629278222.27999997</v>
      </c>
      <c r="E21" s="381">
        <f t="shared" ref="E21:F21" si="5">SUM(E10:E20)</f>
        <v>378874.73</v>
      </c>
      <c r="F21" s="382">
        <f t="shared" si="5"/>
        <v>629657097.00999999</v>
      </c>
      <c r="G21" s="363"/>
      <c r="H21" s="198">
        <f t="shared" ref="H21:P21" si="6">SUM(H10:H20)</f>
        <v>0</v>
      </c>
      <c r="I21" s="199">
        <f t="shared" si="6"/>
        <v>7731557.6399999997</v>
      </c>
      <c r="J21" s="199">
        <f t="shared" si="6"/>
        <v>518694238</v>
      </c>
      <c r="K21" s="199">
        <f t="shared" si="6"/>
        <v>12410760</v>
      </c>
      <c r="L21" s="199">
        <f t="shared" si="6"/>
        <v>8871879.0899999999</v>
      </c>
      <c r="M21" s="199">
        <f t="shared" si="6"/>
        <v>40796530.189999998</v>
      </c>
      <c r="N21" s="199">
        <f t="shared" si="6"/>
        <v>0</v>
      </c>
      <c r="O21" s="199">
        <f t="shared" si="6"/>
        <v>0</v>
      </c>
      <c r="P21" s="199">
        <f t="shared" si="6"/>
        <v>0</v>
      </c>
      <c r="Q21" s="200">
        <f t="shared" si="0"/>
        <v>588504964.92000008</v>
      </c>
      <c r="R21" s="371"/>
      <c r="S21" s="383">
        <f>SUM(S10:S20)</f>
        <v>41152132.089999996</v>
      </c>
      <c r="T21" s="371"/>
      <c r="U21" s="383">
        <f>SUM(U10:U20)</f>
        <v>38988798.43</v>
      </c>
      <c r="V21" s="371"/>
      <c r="X21" s="761"/>
    </row>
    <row r="22" spans="2:24" ht="15" customHeight="1" thickTop="1" thickBot="1">
      <c r="B22" s="202"/>
      <c r="C22" s="203"/>
      <c r="D22" s="384"/>
      <c r="E22" s="385"/>
      <c r="F22" s="386"/>
      <c r="G22" s="387"/>
      <c r="H22" s="388"/>
      <c r="I22" s="389"/>
      <c r="J22" s="389"/>
      <c r="K22" s="389"/>
      <c r="L22" s="389"/>
      <c r="M22" s="389"/>
      <c r="N22" s="389"/>
      <c r="O22" s="389"/>
      <c r="P22" s="389"/>
      <c r="Q22" s="390"/>
      <c r="R22" s="391"/>
      <c r="S22" s="392"/>
      <c r="T22" s="393"/>
      <c r="U22" s="394"/>
      <c r="V22" s="393"/>
      <c r="X22" s="761"/>
    </row>
    <row r="23" spans="2:24" ht="9" customHeight="1" thickTop="1" thickBot="1">
      <c r="B23" s="204"/>
      <c r="C23" s="204"/>
      <c r="D23" s="205"/>
      <c r="E23" s="206"/>
      <c r="F23" s="207"/>
      <c r="G23" s="208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209"/>
      <c r="S23" s="209"/>
      <c r="T23" s="209"/>
      <c r="U23" s="396"/>
      <c r="V23" s="209"/>
      <c r="X23" s="761"/>
    </row>
    <row r="24" spans="2:24" ht="48.75" customHeight="1" thickTop="1" thickBot="1">
      <c r="B24" s="913" t="s">
        <v>199</v>
      </c>
      <c r="C24" s="914"/>
      <c r="D24" s="910"/>
      <c r="E24" s="910"/>
      <c r="F24" s="910"/>
      <c r="G24" s="115"/>
      <c r="H24" s="901"/>
      <c r="I24" s="902"/>
      <c r="J24" s="902"/>
      <c r="K24" s="902"/>
      <c r="L24" s="902"/>
      <c r="M24" s="902"/>
      <c r="N24" s="902"/>
      <c r="O24" s="902"/>
      <c r="P24" s="902"/>
      <c r="Q24" s="903"/>
      <c r="R24" s="110"/>
      <c r="S24" s="201"/>
      <c r="T24" s="110"/>
      <c r="U24" s="179"/>
      <c r="V24" s="110"/>
      <c r="X24" s="761"/>
    </row>
    <row r="25" spans="2:24" ht="35.25" customHeight="1" thickTop="1">
      <c r="B25" s="904" t="s">
        <v>20</v>
      </c>
      <c r="C25" s="905"/>
      <c r="D25" s="185">
        <f>69883467.65-4328.67-5382.44-4696.97-5862.92-13863.7-11709.05</f>
        <v>69837623.900000006</v>
      </c>
      <c r="E25" s="186">
        <f>4328.67+5382.44+4696.97+5862.92+13863.7+11709.05</f>
        <v>45843.75</v>
      </c>
      <c r="F25" s="397">
        <f t="shared" si="2"/>
        <v>69883467.650000006</v>
      </c>
      <c r="G25" s="398"/>
      <c r="H25" s="212"/>
      <c r="I25" s="213"/>
      <c r="J25" s="213">
        <f>5099079.33+105045.27</f>
        <v>5204124.5999999996</v>
      </c>
      <c r="K25" s="213"/>
      <c r="L25" s="213"/>
      <c r="M25" s="188">
        <f>63290508.84</f>
        <v>63290508.840000004</v>
      </c>
      <c r="N25" s="213"/>
      <c r="O25" s="213"/>
      <c r="P25" s="213"/>
      <c r="Q25" s="365">
        <f>SUM(H25:P25)</f>
        <v>68494633.439999998</v>
      </c>
      <c r="R25" s="399"/>
      <c r="S25" s="762">
        <f>+F25-Q25</f>
        <v>1388834.2100000083</v>
      </c>
      <c r="T25" s="400"/>
      <c r="U25" s="763">
        <v>1261146.6199999999</v>
      </c>
      <c r="V25" s="400"/>
      <c r="X25" s="761"/>
    </row>
    <row r="26" spans="2:24" ht="35.25" customHeight="1">
      <c r="B26" s="906" t="s">
        <v>19</v>
      </c>
      <c r="C26" s="907"/>
      <c r="D26" s="210"/>
      <c r="E26" s="211"/>
      <c r="F26" s="397">
        <f t="shared" si="2"/>
        <v>0</v>
      </c>
      <c r="G26" s="398"/>
      <c r="H26" s="190"/>
      <c r="I26" s="188"/>
      <c r="J26" s="188"/>
      <c r="K26" s="188"/>
      <c r="L26" s="188"/>
      <c r="M26" s="188"/>
      <c r="N26" s="188"/>
      <c r="O26" s="188"/>
      <c r="P26" s="188"/>
      <c r="Q26" s="370">
        <f t="shared" si="0"/>
        <v>0</v>
      </c>
      <c r="R26" s="399"/>
      <c r="S26" s="401">
        <f t="shared" ref="S26:S27" si="7">F26-Q26</f>
        <v>0</v>
      </c>
      <c r="T26" s="400"/>
      <c r="U26" s="189"/>
      <c r="V26" s="400"/>
    </row>
    <row r="27" spans="2:24" ht="54" customHeight="1" thickBot="1">
      <c r="B27" s="906" t="s">
        <v>200</v>
      </c>
      <c r="C27" s="908"/>
      <c r="D27" s="214"/>
      <c r="E27" s="215"/>
      <c r="F27" s="402">
        <f t="shared" si="2"/>
        <v>0</v>
      </c>
      <c r="G27" s="398"/>
      <c r="H27" s="216"/>
      <c r="I27" s="194"/>
      <c r="J27" s="194"/>
      <c r="K27" s="194"/>
      <c r="L27" s="194"/>
      <c r="M27" s="194"/>
      <c r="N27" s="194"/>
      <c r="O27" s="194"/>
      <c r="P27" s="194"/>
      <c r="Q27" s="377">
        <f t="shared" si="0"/>
        <v>0</v>
      </c>
      <c r="R27" s="399"/>
      <c r="S27" s="401">
        <f t="shared" si="7"/>
        <v>0</v>
      </c>
      <c r="T27" s="400"/>
      <c r="U27" s="184"/>
      <c r="V27" s="400"/>
      <c r="X27" s="759"/>
    </row>
    <row r="28" spans="2:24" ht="12.75" hidden="1" customHeight="1" thickBot="1">
      <c r="B28" s="737"/>
      <c r="C28" s="738"/>
      <c r="D28" s="214"/>
      <c r="E28" s="215"/>
      <c r="F28" s="402"/>
      <c r="G28" s="398"/>
      <c r="H28" s="216"/>
      <c r="I28" s="194"/>
      <c r="J28" s="194"/>
      <c r="K28" s="194"/>
      <c r="L28" s="194"/>
      <c r="M28" s="194"/>
      <c r="N28" s="194"/>
      <c r="O28" s="194"/>
      <c r="P28" s="194"/>
      <c r="Q28" s="377"/>
      <c r="R28" s="399"/>
      <c r="S28" s="403"/>
      <c r="T28" s="400"/>
      <c r="U28" s="184"/>
      <c r="V28" s="400"/>
      <c r="X28" s="760"/>
    </row>
    <row r="29" spans="2:24" ht="35.25" customHeight="1" thickTop="1" thickBot="1">
      <c r="B29" s="379"/>
      <c r="C29" s="380" t="s">
        <v>201</v>
      </c>
      <c r="D29" s="197">
        <f>SUM(D25:D28)</f>
        <v>69837623.900000006</v>
      </c>
      <c r="E29" s="381">
        <f>SUM(E25:E28)</f>
        <v>45843.75</v>
      </c>
      <c r="F29" s="382">
        <f>SUM(F25:F28)</f>
        <v>69883467.650000006</v>
      </c>
      <c r="G29" s="398"/>
      <c r="H29" s="197">
        <f t="shared" ref="H29:P29" si="8">SUM(H25:H28)</f>
        <v>0</v>
      </c>
      <c r="I29" s="199">
        <f t="shared" si="8"/>
        <v>0</v>
      </c>
      <c r="J29" s="199">
        <f t="shared" si="8"/>
        <v>5204124.5999999996</v>
      </c>
      <c r="K29" s="199">
        <f t="shared" si="8"/>
        <v>0</v>
      </c>
      <c r="L29" s="199">
        <f t="shared" si="8"/>
        <v>0</v>
      </c>
      <c r="M29" s="199">
        <f t="shared" si="8"/>
        <v>63290508.840000004</v>
      </c>
      <c r="N29" s="199">
        <f t="shared" si="8"/>
        <v>0</v>
      </c>
      <c r="O29" s="199">
        <f t="shared" si="8"/>
        <v>0</v>
      </c>
      <c r="P29" s="199">
        <f t="shared" si="8"/>
        <v>0</v>
      </c>
      <c r="Q29" s="200">
        <f t="shared" si="0"/>
        <v>68494633.439999998</v>
      </c>
      <c r="R29" s="400"/>
      <c r="S29" s="383">
        <f>F29-Q29</f>
        <v>1388834.2100000083</v>
      </c>
      <c r="T29" s="400"/>
      <c r="U29" s="383">
        <f>SUM(U25:U28)</f>
        <v>1261146.6199999999</v>
      </c>
      <c r="V29" s="400"/>
      <c r="X29" s="760"/>
    </row>
    <row r="30" spans="2:24" ht="15" customHeight="1" thickTop="1" thickBot="1">
      <c r="B30" s="404"/>
      <c r="C30" s="405"/>
      <c r="D30" s="406"/>
      <c r="E30" s="407"/>
      <c r="F30" s="408"/>
      <c r="G30" s="409"/>
      <c r="H30" s="410"/>
      <c r="I30" s="411"/>
      <c r="J30" s="411"/>
      <c r="K30" s="411"/>
      <c r="L30" s="411"/>
      <c r="M30" s="411"/>
      <c r="N30" s="411"/>
      <c r="O30" s="411"/>
      <c r="P30" s="411"/>
      <c r="Q30" s="412"/>
      <c r="R30" s="413"/>
      <c r="S30" s="413"/>
      <c r="T30" s="413"/>
      <c r="U30" s="414"/>
      <c r="V30" s="110"/>
      <c r="X30" s="213"/>
    </row>
    <row r="31" spans="2:24" ht="12" customHeight="1" thickTop="1">
      <c r="B31" s="141"/>
      <c r="C31" s="141"/>
      <c r="D31" s="142"/>
      <c r="E31" s="142"/>
      <c r="F31" s="143"/>
      <c r="G31" s="144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6"/>
      <c r="S31" s="146"/>
      <c r="T31" s="146"/>
      <c r="U31" s="146"/>
      <c r="V31" s="146"/>
      <c r="X31" s="760"/>
    </row>
    <row r="32" spans="2:24" ht="16.5" customHeight="1">
      <c r="B32" s="415" t="s">
        <v>202</v>
      </c>
      <c r="C32" s="141"/>
      <c r="D32" s="142"/>
      <c r="E32" s="142"/>
      <c r="F32" s="143"/>
      <c r="G32" s="144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6"/>
      <c r="S32" s="146"/>
      <c r="T32" s="146"/>
      <c r="U32" s="146"/>
      <c r="V32" s="146"/>
    </row>
    <row r="33" spans="2:24" ht="16.5" customHeight="1">
      <c r="B33" s="416" t="s">
        <v>203</v>
      </c>
      <c r="C33" s="141"/>
      <c r="D33" s="142"/>
      <c r="E33" s="142"/>
      <c r="F33" s="143"/>
      <c r="G33" s="144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6"/>
      <c r="S33" s="146"/>
      <c r="T33" s="146"/>
      <c r="U33" s="146"/>
      <c r="V33" s="146"/>
      <c r="X33" s="760"/>
    </row>
    <row r="34" spans="2:24" ht="16.5" customHeight="1">
      <c r="B34" s="415" t="s">
        <v>204</v>
      </c>
      <c r="C34" s="141"/>
      <c r="D34" s="142"/>
      <c r="E34" s="142"/>
      <c r="F34" s="143"/>
      <c r="G34" s="144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6"/>
      <c r="S34" s="146"/>
      <c r="T34" s="146"/>
      <c r="U34" s="146"/>
      <c r="V34" s="146"/>
      <c r="X34" s="761"/>
    </row>
    <row r="35" spans="2:24" ht="37.5" customHeight="1">
      <c r="B35" s="909" t="s">
        <v>1530</v>
      </c>
      <c r="C35" s="909"/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09"/>
      <c r="Q35" s="909"/>
      <c r="R35" s="909"/>
      <c r="S35" s="909"/>
      <c r="T35" s="909"/>
      <c r="U35" s="909"/>
      <c r="V35" s="146"/>
      <c r="X35" s="761"/>
    </row>
    <row r="36" spans="2:24" customFormat="1" ht="47.25" customHeight="1">
      <c r="M36" s="696"/>
      <c r="N36" s="696"/>
    </row>
    <row r="37" spans="2:24" customFormat="1" ht="14.25" customHeight="1"/>
    <row r="38" spans="2:24" customFormat="1">
      <c r="X38" s="696"/>
    </row>
    <row r="39" spans="2:24" customFormat="1">
      <c r="X39" s="696"/>
    </row>
    <row r="40" spans="2:24" customFormat="1">
      <c r="X40" s="696"/>
    </row>
    <row r="41" spans="2:24" ht="7.5" customHeight="1">
      <c r="B41" s="4"/>
      <c r="C41" s="4"/>
      <c r="D41" s="4"/>
      <c r="E41" s="4"/>
      <c r="F41" s="4"/>
    </row>
  </sheetData>
  <mergeCells count="24">
    <mergeCell ref="B15:C15"/>
    <mergeCell ref="B2:U3"/>
    <mergeCell ref="B4:F4"/>
    <mergeCell ref="B6:C7"/>
    <mergeCell ref="D6:F6"/>
    <mergeCell ref="H6:Q6"/>
    <mergeCell ref="S6:S7"/>
    <mergeCell ref="U6:U7"/>
    <mergeCell ref="B9:C9"/>
    <mergeCell ref="B10:C10"/>
    <mergeCell ref="B11:C11"/>
    <mergeCell ref="B13:C13"/>
    <mergeCell ref="B14:C14"/>
    <mergeCell ref="B16:C16"/>
    <mergeCell ref="B17:C17"/>
    <mergeCell ref="B18:C18"/>
    <mergeCell ref="B19:C19"/>
    <mergeCell ref="B24:C24"/>
    <mergeCell ref="H24:Q24"/>
    <mergeCell ref="B25:C25"/>
    <mergeCell ref="B26:C26"/>
    <mergeCell ref="B27:C27"/>
    <mergeCell ref="B35:U35"/>
    <mergeCell ref="D24:F24"/>
  </mergeCells>
  <printOptions horizontalCentered="1"/>
  <pageMargins left="0.16" right="0.16" top="0.52" bottom="0.35433070866141736" header="0.31496062992125984" footer="0.31496062992125984"/>
  <pageSetup paperSize="256"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44"/>
  <sheetViews>
    <sheetView zoomScale="90" zoomScaleNormal="90" workbookViewId="0">
      <selection activeCell="B15" sqref="B15"/>
    </sheetView>
  </sheetViews>
  <sheetFormatPr baseColWidth="10" defaultRowHeight="15"/>
  <cols>
    <col min="1" max="1" width="1.28515625" customWidth="1"/>
    <col min="2" max="3" width="32.5703125" customWidth="1"/>
    <col min="4" max="4" width="23.140625" customWidth="1"/>
    <col min="5" max="5" width="20.140625" customWidth="1"/>
    <col min="6" max="6" width="29.28515625" bestFit="1" customWidth="1"/>
    <col min="7" max="7" width="20.7109375" customWidth="1"/>
    <col min="8" max="8" width="18.7109375" customWidth="1"/>
    <col min="9" max="9" width="16.85546875" customWidth="1"/>
  </cols>
  <sheetData>
    <row r="1" spans="2:9" ht="6" customHeight="1" thickBot="1"/>
    <row r="2" spans="2:9" ht="50.25" customHeight="1" thickTop="1">
      <c r="B2" s="930" t="s">
        <v>120</v>
      </c>
      <c r="C2" s="931"/>
      <c r="D2" s="931"/>
      <c r="E2" s="931"/>
      <c r="F2" s="931"/>
      <c r="G2" s="931"/>
      <c r="H2" s="931"/>
      <c r="I2" s="932"/>
    </row>
    <row r="3" spans="2:9" ht="39.75" customHeight="1" thickBot="1">
      <c r="B3" s="551" t="s">
        <v>1413</v>
      </c>
      <c r="C3" s="417"/>
      <c r="D3" s="31"/>
      <c r="E3" s="31"/>
      <c r="F3" s="31"/>
      <c r="G3" s="933" t="s">
        <v>1414</v>
      </c>
      <c r="H3" s="933"/>
      <c r="I3" s="934"/>
    </row>
    <row r="4" spans="2:9" ht="6" customHeight="1" thickTop="1" thickBot="1">
      <c r="B4" s="32"/>
      <c r="C4" s="32"/>
      <c r="D4" s="32"/>
      <c r="E4" s="32"/>
      <c r="F4" s="32"/>
      <c r="G4" s="32"/>
      <c r="H4" s="33"/>
      <c r="I4" s="33"/>
    </row>
    <row r="5" spans="2:9" ht="24.75" customHeight="1" thickTop="1">
      <c r="B5" s="930" t="s">
        <v>210</v>
      </c>
      <c r="C5" s="935"/>
      <c r="D5" s="938" t="s">
        <v>32</v>
      </c>
      <c r="E5" s="939"/>
      <c r="F5" s="939"/>
      <c r="G5" s="939"/>
      <c r="H5" s="939"/>
      <c r="I5" s="940"/>
    </row>
    <row r="6" spans="2:9" ht="48.75" thickBot="1">
      <c r="B6" s="936"/>
      <c r="C6" s="937"/>
      <c r="D6" s="418" t="s">
        <v>211</v>
      </c>
      <c r="E6" s="418" t="s">
        <v>212</v>
      </c>
      <c r="F6" s="418" t="s">
        <v>33</v>
      </c>
      <c r="G6" s="147" t="s">
        <v>34</v>
      </c>
      <c r="H6" s="419" t="s">
        <v>213</v>
      </c>
      <c r="I6" s="419" t="s">
        <v>214</v>
      </c>
    </row>
    <row r="7" spans="2:9" ht="6" customHeight="1" thickTop="1" thickBot="1"/>
    <row r="8" spans="2:9" ht="17.25" customHeight="1" thickTop="1">
      <c r="B8" s="552" t="s">
        <v>1415</v>
      </c>
      <c r="C8" s="553"/>
      <c r="D8" s="554" t="s">
        <v>1416</v>
      </c>
      <c r="E8" s="555">
        <v>0.03</v>
      </c>
      <c r="F8" s="556" t="s">
        <v>1417</v>
      </c>
      <c r="G8" s="554">
        <v>1052383468</v>
      </c>
      <c r="H8" s="557">
        <v>0.03</v>
      </c>
      <c r="I8" s="558">
        <v>0</v>
      </c>
    </row>
    <row r="9" spans="2:9">
      <c r="B9" s="559" t="s">
        <v>1418</v>
      </c>
      <c r="C9" s="165"/>
      <c r="D9" s="560" t="s">
        <v>1419</v>
      </c>
      <c r="E9" s="561">
        <v>39729327.57</v>
      </c>
      <c r="F9" s="562" t="s">
        <v>1420</v>
      </c>
      <c r="G9" s="560">
        <v>1600369241</v>
      </c>
      <c r="H9" s="161">
        <v>39729327.57</v>
      </c>
      <c r="I9" s="563">
        <v>0</v>
      </c>
    </row>
    <row r="10" spans="2:9">
      <c r="B10" s="559" t="s">
        <v>1421</v>
      </c>
      <c r="C10" s="165"/>
      <c r="D10" s="560" t="s">
        <v>1422</v>
      </c>
      <c r="E10" s="561">
        <v>915176.03</v>
      </c>
      <c r="F10" s="562" t="s">
        <v>1420</v>
      </c>
      <c r="G10" s="560">
        <v>1600477222</v>
      </c>
      <c r="H10" s="161">
        <v>915176.03</v>
      </c>
      <c r="I10" s="563">
        <v>0</v>
      </c>
    </row>
    <row r="11" spans="2:9">
      <c r="B11" s="559" t="s">
        <v>1423</v>
      </c>
      <c r="C11" s="165"/>
      <c r="D11" s="560" t="s">
        <v>1424</v>
      </c>
      <c r="E11" s="561">
        <v>57564.43</v>
      </c>
      <c r="F11" s="562" t="s">
        <v>1420</v>
      </c>
      <c r="G11" s="560">
        <v>1600477249</v>
      </c>
      <c r="H11" s="161">
        <v>57564.43</v>
      </c>
      <c r="I11" s="563">
        <v>0</v>
      </c>
    </row>
    <row r="12" spans="2:9">
      <c r="B12" s="559" t="s">
        <v>1425</v>
      </c>
      <c r="C12" s="165"/>
      <c r="D12" s="560" t="s">
        <v>1426</v>
      </c>
      <c r="E12" s="561">
        <v>18737477.030000001</v>
      </c>
      <c r="F12" s="562" t="s">
        <v>1420</v>
      </c>
      <c r="G12" s="560">
        <v>1600477699</v>
      </c>
      <c r="H12" s="161">
        <v>18737477.030000001</v>
      </c>
      <c r="I12" s="563">
        <v>0</v>
      </c>
    </row>
    <row r="13" spans="2:9">
      <c r="B13" s="559" t="s">
        <v>1427</v>
      </c>
      <c r="C13" s="165"/>
      <c r="D13" s="560" t="s">
        <v>1428</v>
      </c>
      <c r="E13" s="561">
        <v>20402.41</v>
      </c>
      <c r="F13" s="562" t="s">
        <v>1417</v>
      </c>
      <c r="G13" s="560">
        <v>1044638396</v>
      </c>
      <c r="H13" s="161">
        <v>20402.41</v>
      </c>
      <c r="I13" s="563">
        <v>0</v>
      </c>
    </row>
    <row r="14" spans="2:9">
      <c r="B14" s="559" t="s">
        <v>1429</v>
      </c>
      <c r="C14" s="165"/>
      <c r="D14" s="560" t="s">
        <v>1430</v>
      </c>
      <c r="E14" s="561">
        <v>835241.94</v>
      </c>
      <c r="F14" s="562" t="s">
        <v>1417</v>
      </c>
      <c r="G14" s="560">
        <v>1044637812</v>
      </c>
      <c r="H14" s="161">
        <v>835241.94</v>
      </c>
      <c r="I14" s="563">
        <v>0</v>
      </c>
    </row>
    <row r="15" spans="2:9">
      <c r="B15" s="559" t="s">
        <v>1431</v>
      </c>
      <c r="C15" s="165"/>
      <c r="D15" s="560" t="s">
        <v>1432</v>
      </c>
      <c r="E15" s="561">
        <v>16060.37</v>
      </c>
      <c r="F15" s="562" t="s">
        <v>1417</v>
      </c>
      <c r="G15" s="560">
        <v>1044638127</v>
      </c>
      <c r="H15" s="161">
        <v>16060.37</v>
      </c>
      <c r="I15" s="563">
        <v>0</v>
      </c>
    </row>
    <row r="16" spans="2:9">
      <c r="B16" s="228"/>
      <c r="C16" s="165"/>
      <c r="D16" s="9"/>
      <c r="E16" s="9"/>
      <c r="F16" s="9"/>
      <c r="G16" s="9"/>
      <c r="H16" s="161"/>
      <c r="I16" s="563"/>
    </row>
    <row r="17" spans="2:9">
      <c r="B17" s="228"/>
      <c r="C17" s="165"/>
      <c r="D17" s="9"/>
      <c r="E17" s="9"/>
      <c r="F17" s="9"/>
      <c r="G17" s="9"/>
      <c r="H17" s="161"/>
      <c r="I17" s="563"/>
    </row>
    <row r="18" spans="2:9">
      <c r="B18" s="228"/>
      <c r="C18" s="165"/>
      <c r="D18" s="9"/>
      <c r="E18" s="9"/>
      <c r="F18" s="9"/>
      <c r="G18" s="9"/>
      <c r="H18" s="161"/>
      <c r="I18" s="563"/>
    </row>
    <row r="19" spans="2:9">
      <c r="B19" s="228"/>
      <c r="C19" s="165"/>
      <c r="D19" s="9"/>
      <c r="E19" s="9"/>
      <c r="F19" s="9"/>
      <c r="G19" s="9"/>
      <c r="H19" s="161"/>
      <c r="I19" s="563"/>
    </row>
    <row r="20" spans="2:9" ht="15.75" thickBot="1">
      <c r="B20" s="229"/>
      <c r="C20" s="230"/>
      <c r="D20" s="10"/>
      <c r="E20" s="10"/>
      <c r="F20" s="10"/>
      <c r="G20" s="10"/>
      <c r="H20" s="163"/>
      <c r="I20" s="564"/>
    </row>
    <row r="21" spans="2:9" ht="15.75" thickTop="1"/>
    <row r="44" spans="5:5">
      <c r="E44" t="s">
        <v>12</v>
      </c>
    </row>
  </sheetData>
  <mergeCells count="4">
    <mergeCell ref="B2:I2"/>
    <mergeCell ref="G3:I3"/>
    <mergeCell ref="B5:C6"/>
    <mergeCell ref="D5:I5"/>
  </mergeCells>
  <pageMargins left="0.7" right="0.7" top="0.75" bottom="0.75" header="0.3" footer="0.3"/>
  <pageSetup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40"/>
  <sheetViews>
    <sheetView showGridLines="0" zoomScale="50" zoomScaleNormal="50" workbookViewId="0">
      <selection activeCell="E10" sqref="E10"/>
    </sheetView>
  </sheetViews>
  <sheetFormatPr baseColWidth="10" defaultColWidth="12.7109375" defaultRowHeight="15"/>
  <cols>
    <col min="1" max="1" width="0.7109375" style="6" customWidth="1"/>
    <col min="2" max="2" width="20.140625" style="6" customWidth="1"/>
    <col min="3" max="3" width="17.7109375" style="6" customWidth="1"/>
    <col min="4" max="4" width="19.5703125" style="6" customWidth="1"/>
    <col min="5" max="5" width="36.7109375" style="6" customWidth="1"/>
    <col min="6" max="6" width="38.5703125" style="6" customWidth="1"/>
    <col min="7" max="7" width="23.42578125" style="6" customWidth="1"/>
    <col min="8" max="12" width="23.5703125" style="6" customWidth="1"/>
    <col min="13" max="13" width="72.28515625" style="6" customWidth="1"/>
    <col min="14" max="16" width="26" style="6" customWidth="1"/>
    <col min="17" max="254" width="11.42578125" style="6" customWidth="1"/>
    <col min="255" max="255" width="2" style="6" customWidth="1"/>
    <col min="256" max="16384" width="12.7109375" style="6"/>
  </cols>
  <sheetData>
    <row r="1" spans="2:13" ht="5.25" customHeight="1" thickBot="1"/>
    <row r="2" spans="2:13" ht="76.5" customHeight="1" thickTop="1">
      <c r="B2" s="941" t="s">
        <v>121</v>
      </c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3"/>
    </row>
    <row r="3" spans="2:13" ht="27.75" customHeight="1">
      <c r="B3" s="565" t="s">
        <v>1433</v>
      </c>
      <c r="C3" s="566"/>
      <c r="D3" s="566"/>
      <c r="E3" s="567"/>
      <c r="F3" s="87"/>
      <c r="G3" s="5"/>
      <c r="H3" s="5"/>
      <c r="I3" s="5"/>
      <c r="J3" s="5"/>
      <c r="K3" s="5"/>
      <c r="L3" s="5"/>
      <c r="M3" s="568" t="s">
        <v>1434</v>
      </c>
    </row>
    <row r="4" spans="2:13" ht="13.5" customHeight="1" thickBot="1">
      <c r="B4" s="148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2:13" ht="6.75" customHeight="1" thickTop="1" thickBot="1"/>
    <row r="6" spans="2:13" ht="36.75" customHeight="1" thickTop="1">
      <c r="B6" s="944"/>
      <c r="C6" s="945"/>
      <c r="D6" s="945"/>
      <c r="E6" s="945"/>
      <c r="F6" s="945"/>
      <c r="G6" s="945"/>
      <c r="H6" s="946" t="s">
        <v>42</v>
      </c>
      <c r="I6" s="947"/>
      <c r="J6" s="948"/>
      <c r="K6" s="569"/>
      <c r="L6" s="569"/>
      <c r="M6" s="570"/>
    </row>
    <row r="7" spans="2:13" s="575" customFormat="1" ht="94.5" thickBot="1">
      <c r="B7" s="571" t="s">
        <v>122</v>
      </c>
      <c r="C7" s="572" t="s">
        <v>1435</v>
      </c>
      <c r="D7" s="572" t="s">
        <v>1436</v>
      </c>
      <c r="E7" s="572" t="s">
        <v>1437</v>
      </c>
      <c r="F7" s="572" t="s">
        <v>1438</v>
      </c>
      <c r="G7" s="572" t="s">
        <v>1439</v>
      </c>
      <c r="H7" s="573" t="s">
        <v>1440</v>
      </c>
      <c r="I7" s="573" t="s">
        <v>1441</v>
      </c>
      <c r="J7" s="573" t="s">
        <v>1442</v>
      </c>
      <c r="K7" s="573" t="s">
        <v>1443</v>
      </c>
      <c r="L7" s="573" t="s">
        <v>1444</v>
      </c>
      <c r="M7" s="574" t="s">
        <v>1445</v>
      </c>
    </row>
    <row r="8" spans="2:13" ht="6" customHeight="1" thickTop="1" thickBot="1">
      <c r="B8" s="81"/>
      <c r="C8" s="81"/>
      <c r="D8" s="81"/>
      <c r="E8" s="81"/>
      <c r="F8" s="82"/>
      <c r="G8" s="82"/>
      <c r="H8" s="82"/>
      <c r="I8" s="82"/>
      <c r="J8" s="82"/>
      <c r="K8" s="82"/>
      <c r="L8" s="82"/>
      <c r="M8" s="81"/>
    </row>
    <row r="9" spans="2:13" ht="15.75" thickTop="1">
      <c r="B9" s="576"/>
      <c r="C9" s="149"/>
      <c r="D9" s="149"/>
      <c r="E9" s="150"/>
      <c r="F9" s="151"/>
      <c r="G9" s="152"/>
      <c r="H9" s="152"/>
      <c r="I9" s="152"/>
      <c r="J9" s="153"/>
      <c r="K9" s="154"/>
      <c r="L9" s="153"/>
      <c r="M9" s="155"/>
    </row>
    <row r="10" spans="2:13" s="587" customFormat="1" ht="56.25">
      <c r="B10" s="577">
        <v>42301436.5</v>
      </c>
      <c r="C10" s="578" t="s">
        <v>1446</v>
      </c>
      <c r="D10" s="578" t="s">
        <v>1447</v>
      </c>
      <c r="E10" s="579" t="s">
        <v>1448</v>
      </c>
      <c r="F10" s="580" t="s">
        <v>1449</v>
      </c>
      <c r="G10" s="581">
        <v>0</v>
      </c>
      <c r="H10" s="582">
        <v>42301436.5</v>
      </c>
      <c r="I10" s="583">
        <v>0</v>
      </c>
      <c r="J10" s="584">
        <v>0</v>
      </c>
      <c r="K10" s="585">
        <f t="shared" ref="K10:K23" si="0">SUM(G10:J10)</f>
        <v>42301436.5</v>
      </c>
      <c r="L10" s="584">
        <v>0</v>
      </c>
      <c r="M10" s="586"/>
    </row>
    <row r="11" spans="2:13" s="587" customFormat="1" ht="56.25">
      <c r="B11" s="577">
        <v>42301436.5</v>
      </c>
      <c r="C11" s="578" t="s">
        <v>1450</v>
      </c>
      <c r="D11" s="578" t="s">
        <v>1451</v>
      </c>
      <c r="E11" s="579" t="s">
        <v>1448</v>
      </c>
      <c r="F11" s="580" t="s">
        <v>1449</v>
      </c>
      <c r="G11" s="581">
        <v>0</v>
      </c>
      <c r="H11" s="582">
        <v>42301436.5</v>
      </c>
      <c r="I11" s="583">
        <v>0</v>
      </c>
      <c r="J11" s="584">
        <v>0</v>
      </c>
      <c r="K11" s="585">
        <f t="shared" si="0"/>
        <v>42301436.5</v>
      </c>
      <c r="L11" s="584">
        <v>0</v>
      </c>
      <c r="M11" s="586"/>
    </row>
    <row r="12" spans="2:13" s="587" customFormat="1" ht="56.25">
      <c r="B12" s="577">
        <v>42301436.5</v>
      </c>
      <c r="C12" s="578" t="s">
        <v>1452</v>
      </c>
      <c r="D12" s="578" t="s">
        <v>1453</v>
      </c>
      <c r="E12" s="579" t="s">
        <v>1448</v>
      </c>
      <c r="F12" s="580" t="s">
        <v>1449</v>
      </c>
      <c r="G12" s="581">
        <v>0</v>
      </c>
      <c r="H12" s="582">
        <v>42301436.5</v>
      </c>
      <c r="I12" s="583">
        <v>0</v>
      </c>
      <c r="J12" s="584">
        <v>0</v>
      </c>
      <c r="K12" s="585">
        <f t="shared" si="0"/>
        <v>42301436.5</v>
      </c>
      <c r="L12" s="584">
        <v>0</v>
      </c>
      <c r="M12" s="586"/>
    </row>
    <row r="13" spans="2:13" s="587" customFormat="1" ht="56.25">
      <c r="B13" s="577">
        <v>42301436.5</v>
      </c>
      <c r="C13" s="578" t="s">
        <v>1454</v>
      </c>
      <c r="D13" s="578" t="s">
        <v>1455</v>
      </c>
      <c r="E13" s="579" t="s">
        <v>1448</v>
      </c>
      <c r="F13" s="580" t="s">
        <v>1449</v>
      </c>
      <c r="G13" s="581">
        <v>0</v>
      </c>
      <c r="H13" s="582">
        <v>42301436.5</v>
      </c>
      <c r="I13" s="583">
        <v>0</v>
      </c>
      <c r="J13" s="584">
        <v>0</v>
      </c>
      <c r="K13" s="585">
        <f t="shared" si="0"/>
        <v>42301436.5</v>
      </c>
      <c r="L13" s="584">
        <v>0</v>
      </c>
      <c r="M13" s="586"/>
    </row>
    <row r="14" spans="2:13" s="587" customFormat="1" ht="56.25">
      <c r="B14" s="577">
        <v>42301436.5</v>
      </c>
      <c r="C14" s="578" t="s">
        <v>1456</v>
      </c>
      <c r="D14" s="578" t="s">
        <v>1447</v>
      </c>
      <c r="E14" s="579" t="s">
        <v>1448</v>
      </c>
      <c r="F14" s="580" t="s">
        <v>1449</v>
      </c>
      <c r="G14" s="581">
        <v>0</v>
      </c>
      <c r="H14" s="582">
        <v>42301436.5</v>
      </c>
      <c r="I14" s="583">
        <v>0</v>
      </c>
      <c r="J14" s="584">
        <v>0</v>
      </c>
      <c r="K14" s="585">
        <f t="shared" si="0"/>
        <v>42301436.5</v>
      </c>
      <c r="L14" s="584">
        <v>0</v>
      </c>
      <c r="M14" s="586"/>
    </row>
    <row r="15" spans="2:13" s="587" customFormat="1" ht="56.25">
      <c r="B15" s="577">
        <v>42301436.5</v>
      </c>
      <c r="C15" s="578" t="s">
        <v>1457</v>
      </c>
      <c r="D15" s="578" t="s">
        <v>1451</v>
      </c>
      <c r="E15" s="579" t="s">
        <v>1448</v>
      </c>
      <c r="F15" s="580" t="s">
        <v>1449</v>
      </c>
      <c r="G15" s="581">
        <v>0</v>
      </c>
      <c r="H15" s="582">
        <v>42301436.5</v>
      </c>
      <c r="I15" s="583">
        <v>0</v>
      </c>
      <c r="J15" s="584">
        <v>0</v>
      </c>
      <c r="K15" s="585">
        <f t="shared" si="0"/>
        <v>42301436.5</v>
      </c>
      <c r="L15" s="584">
        <v>0</v>
      </c>
      <c r="M15" s="586"/>
    </row>
    <row r="16" spans="2:13" s="587" customFormat="1" ht="56.25">
      <c r="B16" s="577">
        <v>42301436.5</v>
      </c>
      <c r="C16" s="578" t="s">
        <v>1458</v>
      </c>
      <c r="D16" s="578" t="s">
        <v>1459</v>
      </c>
      <c r="E16" s="579" t="s">
        <v>1448</v>
      </c>
      <c r="F16" s="580" t="s">
        <v>1449</v>
      </c>
      <c r="G16" s="581">
        <v>0</v>
      </c>
      <c r="H16" s="582">
        <v>42301436.5</v>
      </c>
      <c r="I16" s="583">
        <v>0</v>
      </c>
      <c r="J16" s="584">
        <v>0</v>
      </c>
      <c r="K16" s="585">
        <f t="shared" si="0"/>
        <v>42301436.5</v>
      </c>
      <c r="L16" s="584">
        <v>0</v>
      </c>
      <c r="M16" s="586"/>
    </row>
    <row r="17" spans="2:13" s="587" customFormat="1" ht="56.25">
      <c r="B17" s="577">
        <v>42301436.5</v>
      </c>
      <c r="C17" s="578" t="s">
        <v>1460</v>
      </c>
      <c r="D17" s="578" t="s">
        <v>1447</v>
      </c>
      <c r="E17" s="579" t="s">
        <v>1448</v>
      </c>
      <c r="F17" s="580" t="s">
        <v>1449</v>
      </c>
      <c r="G17" s="581">
        <v>0</v>
      </c>
      <c r="H17" s="582">
        <v>42301436.5</v>
      </c>
      <c r="I17" s="583">
        <v>0</v>
      </c>
      <c r="J17" s="584">
        <v>0</v>
      </c>
      <c r="K17" s="585">
        <f t="shared" si="0"/>
        <v>42301436.5</v>
      </c>
      <c r="L17" s="584">
        <v>0</v>
      </c>
      <c r="M17" s="586"/>
    </row>
    <row r="18" spans="2:13" s="587" customFormat="1" ht="56.25">
      <c r="B18" s="577">
        <v>42301436.5</v>
      </c>
      <c r="C18" s="578" t="s">
        <v>1461</v>
      </c>
      <c r="D18" s="578" t="s">
        <v>1462</v>
      </c>
      <c r="E18" s="579" t="s">
        <v>1448</v>
      </c>
      <c r="F18" s="580" t="s">
        <v>1449</v>
      </c>
      <c r="G18" s="581">
        <v>0</v>
      </c>
      <c r="H18" s="582">
        <v>42301436.5</v>
      </c>
      <c r="I18" s="583">
        <v>0</v>
      </c>
      <c r="J18" s="584">
        <v>0</v>
      </c>
      <c r="K18" s="585">
        <f t="shared" si="0"/>
        <v>42301436.5</v>
      </c>
      <c r="L18" s="584">
        <v>0</v>
      </c>
      <c r="M18" s="586"/>
    </row>
    <row r="19" spans="2:13" s="587" customFormat="1" ht="56.25">
      <c r="B19" s="577">
        <v>42301436.5</v>
      </c>
      <c r="C19" s="578" t="s">
        <v>1463</v>
      </c>
      <c r="D19" s="578" t="s">
        <v>1464</v>
      </c>
      <c r="E19" s="579" t="s">
        <v>1448</v>
      </c>
      <c r="F19" s="580" t="s">
        <v>1449</v>
      </c>
      <c r="G19" s="581">
        <v>0</v>
      </c>
      <c r="H19" s="582">
        <v>42301436.5</v>
      </c>
      <c r="I19" s="583">
        <v>0</v>
      </c>
      <c r="J19" s="584">
        <v>0</v>
      </c>
      <c r="K19" s="585">
        <f t="shared" si="0"/>
        <v>42301436.5</v>
      </c>
      <c r="L19" s="584">
        <v>0</v>
      </c>
      <c r="M19" s="586"/>
    </row>
    <row r="20" spans="2:13" s="587" customFormat="1" ht="56.25">
      <c r="B20" s="577">
        <v>42301436.5</v>
      </c>
      <c r="C20" s="578" t="s">
        <v>1465</v>
      </c>
      <c r="D20" s="578" t="s">
        <v>1466</v>
      </c>
      <c r="E20" s="579" t="s">
        <v>1448</v>
      </c>
      <c r="F20" s="580" t="s">
        <v>1449</v>
      </c>
      <c r="G20" s="581">
        <v>0</v>
      </c>
      <c r="H20" s="582">
        <v>42301436.5</v>
      </c>
      <c r="I20" s="583">
        <v>0</v>
      </c>
      <c r="J20" s="584">
        <v>0</v>
      </c>
      <c r="K20" s="585">
        <f t="shared" si="0"/>
        <v>42301436.5</v>
      </c>
      <c r="L20" s="584">
        <v>0</v>
      </c>
      <c r="M20" s="586"/>
    </row>
    <row r="21" spans="2:13" s="587" customFormat="1" ht="56.25">
      <c r="B21" s="577">
        <v>42301436.530000001</v>
      </c>
      <c r="C21" s="578" t="s">
        <v>1467</v>
      </c>
      <c r="D21" s="578" t="s">
        <v>1468</v>
      </c>
      <c r="E21" s="579" t="s">
        <v>1448</v>
      </c>
      <c r="F21" s="580" t="s">
        <v>1449</v>
      </c>
      <c r="G21" s="581">
        <v>0.03</v>
      </c>
      <c r="H21" s="582">
        <v>42301436.5</v>
      </c>
      <c r="I21" s="583">
        <v>0</v>
      </c>
      <c r="J21" s="584">
        <v>0</v>
      </c>
      <c r="K21" s="585">
        <f t="shared" si="0"/>
        <v>42301436.530000001</v>
      </c>
      <c r="L21" s="584">
        <v>0</v>
      </c>
      <c r="M21" s="586"/>
    </row>
    <row r="22" spans="2:13" ht="18" customHeight="1">
      <c r="B22" s="588"/>
      <c r="C22" s="88"/>
      <c r="D22" s="88"/>
      <c r="E22" s="89"/>
      <c r="F22" s="89"/>
      <c r="G22" s="90"/>
      <c r="H22" s="589"/>
      <c r="I22" s="90"/>
      <c r="J22" s="590"/>
      <c r="K22" s="591">
        <f t="shared" si="0"/>
        <v>0</v>
      </c>
      <c r="L22" s="590"/>
      <c r="M22" s="97"/>
    </row>
    <row r="23" spans="2:13" ht="18" customHeight="1" thickBot="1">
      <c r="B23" s="592"/>
      <c r="C23" s="91"/>
      <c r="D23" s="91"/>
      <c r="E23" s="92"/>
      <c r="F23" s="93"/>
      <c r="G23" s="94"/>
      <c r="H23" s="95"/>
      <c r="I23" s="95"/>
      <c r="J23" s="96"/>
      <c r="K23" s="85">
        <f t="shared" si="0"/>
        <v>0</v>
      </c>
      <c r="L23" s="95"/>
      <c r="M23" s="156"/>
    </row>
    <row r="24" spans="2:13" ht="26.25" customHeight="1" thickTop="1">
      <c r="F24" s="83" t="s">
        <v>43</v>
      </c>
      <c r="G24" s="86">
        <f>SUM(G9:G23)</f>
        <v>0.03</v>
      </c>
      <c r="H24" s="86">
        <f>SUM(H9:H23)</f>
        <v>507617238</v>
      </c>
      <c r="I24" s="86">
        <f>SUM(I9:I23)</f>
        <v>0</v>
      </c>
      <c r="J24" s="86">
        <f>SUM(J9:J23)</f>
        <v>0</v>
      </c>
      <c r="K24" s="86">
        <f>SUM(K9:K23)</f>
        <v>507617238.02999997</v>
      </c>
      <c r="L24" s="251"/>
    </row>
    <row r="26" spans="2:13">
      <c r="B26" s="80" t="s">
        <v>44</v>
      </c>
    </row>
    <row r="27" spans="2:13" ht="18.75">
      <c r="B27" s="949"/>
      <c r="C27" s="949"/>
      <c r="D27" s="949"/>
      <c r="E27" s="949"/>
      <c r="F27" s="949"/>
      <c r="G27" s="949"/>
      <c r="H27" s="949"/>
      <c r="I27" s="949"/>
      <c r="J27" s="949"/>
      <c r="K27" s="949"/>
      <c r="L27" s="949"/>
      <c r="M27" s="949"/>
    </row>
    <row r="28" spans="2:13">
      <c r="B28" s="80"/>
    </row>
    <row r="29" spans="2:13">
      <c r="B29" s="80"/>
    </row>
    <row r="30" spans="2:13">
      <c r="B30" s="80"/>
    </row>
    <row r="31" spans="2:13">
      <c r="B31" s="80"/>
    </row>
    <row r="32" spans="2:13">
      <c r="B32" s="80"/>
    </row>
    <row r="33" spans="2:16">
      <c r="B33" s="48"/>
      <c r="C33" s="48"/>
      <c r="D33" s="48"/>
      <c r="E33" s="5"/>
      <c r="F33" s="5"/>
      <c r="G33" s="5"/>
      <c r="H33" s="5"/>
      <c r="I33" s="5"/>
      <c r="J33" s="5"/>
      <c r="K33" s="5"/>
      <c r="L33" s="5"/>
      <c r="M33" s="48"/>
    </row>
    <row r="34" spans="2:16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16" ht="15.75">
      <c r="B35" s="48"/>
      <c r="C35" s="48"/>
      <c r="D35" s="48"/>
      <c r="E35" s="48"/>
      <c r="F35" s="48"/>
      <c r="G35" s="48"/>
      <c r="H35" s="48"/>
      <c r="I35" s="48"/>
      <c r="J35" s="593"/>
      <c r="K35" s="593"/>
      <c r="L35" s="593"/>
      <c r="M35" s="593"/>
      <c r="N35" s="594"/>
      <c r="O35" s="594"/>
      <c r="P35" s="594"/>
    </row>
    <row r="36" spans="2:16" ht="15.75">
      <c r="B36" s="48"/>
      <c r="C36" s="48"/>
      <c r="D36" s="48"/>
      <c r="E36" s="48"/>
      <c r="F36" s="48"/>
      <c r="G36" s="48"/>
      <c r="H36" s="48"/>
      <c r="I36" s="48"/>
      <c r="J36" s="593"/>
      <c r="K36" s="593"/>
      <c r="L36" s="593"/>
      <c r="M36" s="593"/>
      <c r="N36" s="594"/>
      <c r="O36" s="594"/>
      <c r="P36" s="594"/>
    </row>
    <row r="37" spans="2:16" ht="15.75">
      <c r="B37" s="48"/>
      <c r="C37" s="48"/>
      <c r="D37" s="48"/>
      <c r="E37" s="48"/>
      <c r="F37" s="48"/>
      <c r="G37" s="48"/>
      <c r="H37" s="48"/>
      <c r="I37" s="48"/>
      <c r="J37" s="593"/>
      <c r="K37" s="593"/>
      <c r="L37" s="593"/>
      <c r="M37" s="593"/>
      <c r="N37" s="594"/>
      <c r="O37" s="594"/>
      <c r="P37" s="594"/>
    </row>
    <row r="38" spans="2:16" ht="15.75">
      <c r="B38" s="48"/>
      <c r="C38" s="48"/>
      <c r="D38" s="48"/>
      <c r="E38" s="48"/>
      <c r="F38" s="48"/>
      <c r="G38" s="48"/>
      <c r="H38" s="48"/>
      <c r="I38" s="48"/>
      <c r="J38" s="593"/>
      <c r="K38" s="593"/>
      <c r="L38" s="593"/>
      <c r="M38" s="593"/>
      <c r="N38" s="594"/>
      <c r="O38" s="594"/>
      <c r="P38" s="594"/>
    </row>
    <row r="39" spans="2:16" ht="15.75">
      <c r="B39" s="48"/>
      <c r="C39" s="48"/>
      <c r="D39" s="48"/>
      <c r="E39" s="48"/>
      <c r="F39" s="48"/>
      <c r="G39" s="48"/>
      <c r="H39" s="48"/>
      <c r="I39" s="48"/>
      <c r="J39" s="593"/>
      <c r="K39" s="593"/>
      <c r="L39" s="593"/>
      <c r="M39" s="593"/>
      <c r="N39" s="594"/>
      <c r="O39" s="594"/>
      <c r="P39" s="594"/>
    </row>
    <row r="40" spans="2:16" ht="15.75">
      <c r="J40" s="594"/>
      <c r="K40" s="594"/>
      <c r="L40" s="594"/>
      <c r="M40" s="594"/>
      <c r="N40" s="594"/>
      <c r="O40" s="594"/>
      <c r="P40" s="594"/>
    </row>
  </sheetData>
  <sheetProtection insertRows="0"/>
  <mergeCells count="4">
    <mergeCell ref="B2:M2"/>
    <mergeCell ref="B6:G6"/>
    <mergeCell ref="H6:J6"/>
    <mergeCell ref="B27:M27"/>
  </mergeCells>
  <printOptions horizontalCentered="1"/>
  <pageMargins left="0.78740157480314965" right="0.39370078740157483" top="0.59055118110236227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13</vt:i4>
      </vt:variant>
    </vt:vector>
  </HeadingPairs>
  <TitlesOfParts>
    <vt:vector size="29" baseType="lpstr">
      <vt:lpstr>INF FINANCIAMIENTOS</vt:lpstr>
      <vt:lpstr>SERVICIOS PERSONALES</vt:lpstr>
      <vt:lpstr>FIPASAHEM</vt:lpstr>
      <vt:lpstr>INF OBRA T</vt:lpstr>
      <vt:lpstr>INF CONSTR PROC</vt:lpstr>
      <vt:lpstr>DEP OBRAS</vt:lpstr>
      <vt:lpstr>ORI-APLIC REC FED y EST</vt:lpstr>
      <vt:lpstr>CTAS BANCARIAS</vt:lpstr>
      <vt:lpstr>RETENCIONES R-33</vt:lpstr>
      <vt:lpstr>CONCIL INGRESOS</vt:lpstr>
      <vt:lpstr>CONCIL EGRESOS</vt:lpstr>
      <vt:lpstr>DEPREC</vt:lpstr>
      <vt:lpstr>ISR 2018</vt:lpstr>
      <vt:lpstr>ISR 2019</vt:lpstr>
      <vt:lpstr>REPORTE DE PLAZAS</vt:lpstr>
      <vt:lpstr>FEFOM</vt:lpstr>
      <vt:lpstr>'CONCIL INGRESOS'!Área_de_impresión</vt:lpstr>
      <vt:lpstr>'CTAS BANCARIAS'!Área_de_impresión</vt:lpstr>
      <vt:lpstr>DEPREC!Área_de_impresión</vt:lpstr>
      <vt:lpstr>FEFOM!Área_de_impresión</vt:lpstr>
      <vt:lpstr>FIPASAHEM!Área_de_impresión</vt:lpstr>
      <vt:lpstr>'INF FINANCIAMIENTOS'!Área_de_impresión</vt:lpstr>
      <vt:lpstr>'INF OBRA T'!Área_de_impresión</vt:lpstr>
      <vt:lpstr>'ISR 2018'!Área_de_impresión</vt:lpstr>
      <vt:lpstr>'ISR 2019'!Área_de_impresión</vt:lpstr>
      <vt:lpstr>'ORI-APLIC REC FED y EST'!Área_de_impresión</vt:lpstr>
      <vt:lpstr>'REPORTE DE PLAZAS'!Área_de_impresión</vt:lpstr>
      <vt:lpstr>'RETENCIONES R-33'!Área_de_impresión</vt:lpstr>
      <vt:lpstr>'SERVICIOS PERSONALES'!Área_de_impresión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OSFEM</dc:creator>
  <cp:lastModifiedBy>VICENTE</cp:lastModifiedBy>
  <cp:lastPrinted>2020-03-10T03:08:03Z</cp:lastPrinted>
  <dcterms:created xsi:type="dcterms:W3CDTF">2016-12-19T17:47:43Z</dcterms:created>
  <dcterms:modified xsi:type="dcterms:W3CDTF">2020-03-13T03:20:47Z</dcterms:modified>
</cp:coreProperties>
</file>